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cente\Desktop\"/>
    </mc:Choice>
  </mc:AlternateContent>
  <bookViews>
    <workbookView xWindow="0" yWindow="0" windowWidth="20490" windowHeight="8445"/>
  </bookViews>
  <sheets>
    <sheet name="1" sheetId="2" r:id="rId1"/>
    <sheet name="2" sheetId="1" r:id="rId2"/>
  </sheets>
  <externalReferences>
    <externalReference r:id="rId3"/>
    <externalReference r:id="rId4"/>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4" i="2" l="1"/>
  <c r="P95" i="2"/>
  <c r="P96" i="2"/>
  <c r="P97" i="2"/>
  <c r="P98" i="2"/>
  <c r="P93" i="2"/>
  <c r="P65" i="2"/>
  <c r="P66" i="2"/>
  <c r="P67" i="2"/>
  <c r="P68" i="2"/>
  <c r="P64" i="2"/>
  <c r="P40" i="2"/>
  <c r="P41" i="2"/>
  <c r="P42" i="2"/>
  <c r="P43" i="2"/>
  <c r="P39" i="2"/>
  <c r="P121" i="2"/>
  <c r="P122" i="2"/>
  <c r="P123" i="2"/>
  <c r="P124" i="2"/>
  <c r="P125" i="2"/>
  <c r="P120" i="2"/>
  <c r="P20" i="2"/>
  <c r="P19" i="2"/>
  <c r="P18" i="2"/>
  <c r="O994" i="1"/>
  <c r="Y987" i="1"/>
  <c r="I991" i="1" s="1"/>
  <c r="S990" i="1" s="1"/>
  <c r="V987" i="1"/>
  <c r="F991" i="1" s="1"/>
  <c r="N990" i="1" s="1"/>
  <c r="N991" i="1" s="1"/>
  <c r="Q993" i="1" s="1"/>
  <c r="V986" i="1"/>
  <c r="F990" i="1" s="1"/>
  <c r="Q990" i="1" s="1"/>
  <c r="Q991" i="1" s="1"/>
  <c r="Q992" i="1" s="1"/>
  <c r="Q994" i="1" s="1"/>
  <c r="O975" i="1"/>
  <c r="F972" i="1"/>
  <c r="N971" i="1" s="1"/>
  <c r="N972" i="1" s="1"/>
  <c r="Q974" i="1" s="1"/>
  <c r="F971" i="1"/>
  <c r="Q971" i="1" s="1"/>
  <c r="Y967" i="1"/>
  <c r="I972" i="1" s="1"/>
  <c r="S971" i="1" s="1"/>
  <c r="V967" i="1"/>
  <c r="V966" i="1"/>
  <c r="O955" i="1"/>
  <c r="I952" i="1"/>
  <c r="S951" i="1" s="1"/>
  <c r="F952" i="1"/>
  <c r="N951" i="1" s="1"/>
  <c r="N952" i="1" s="1"/>
  <c r="Q954" i="1" s="1"/>
  <c r="F951" i="1"/>
  <c r="Q951" i="1" s="1"/>
  <c r="Y948" i="1"/>
  <c r="V948" i="1"/>
  <c r="V947" i="1"/>
  <c r="O936" i="1"/>
  <c r="I933" i="1"/>
  <c r="S932" i="1" s="1"/>
  <c r="Y929" i="1"/>
  <c r="V929" i="1"/>
  <c r="F933" i="1" s="1"/>
  <c r="N932" i="1" s="1"/>
  <c r="N933" i="1" s="1"/>
  <c r="Q935" i="1" s="1"/>
  <c r="V928" i="1"/>
  <c r="F932" i="1" s="1"/>
  <c r="Q932" i="1" s="1"/>
  <c r="O917" i="1"/>
  <c r="Y909" i="1"/>
  <c r="I914" i="1" s="1"/>
  <c r="S913" i="1" s="1"/>
  <c r="V909" i="1"/>
  <c r="F914" i="1" s="1"/>
  <c r="N913" i="1" s="1"/>
  <c r="N914" i="1" s="1"/>
  <c r="Q916" i="1" s="1"/>
  <c r="V908" i="1"/>
  <c r="F913" i="1" s="1"/>
  <c r="Q913" i="1" s="1"/>
  <c r="O897" i="1"/>
  <c r="F894" i="1"/>
  <c r="N893" i="1" s="1"/>
  <c r="N894" i="1" s="1"/>
  <c r="Q896" i="1" s="1"/>
  <c r="F893" i="1"/>
  <c r="Q893" i="1" s="1"/>
  <c r="Y889" i="1"/>
  <c r="I894" i="1" s="1"/>
  <c r="S893" i="1" s="1"/>
  <c r="V889" i="1"/>
  <c r="V888" i="1"/>
  <c r="O877" i="1"/>
  <c r="I874" i="1"/>
  <c r="S873" i="1" s="1"/>
  <c r="F874" i="1"/>
  <c r="N873" i="1" s="1"/>
  <c r="N874" i="1" s="1"/>
  <c r="Q876" i="1" s="1"/>
  <c r="F873" i="1"/>
  <c r="Q873" i="1" s="1"/>
  <c r="Q874" i="1" s="1"/>
  <c r="Q875" i="1" s="1"/>
  <c r="Q877" i="1" s="1"/>
  <c r="Y869" i="1"/>
  <c r="V869" i="1"/>
  <c r="V868" i="1"/>
  <c r="O857" i="1"/>
  <c r="I854" i="1"/>
  <c r="S853" i="1" s="1"/>
  <c r="Q853" i="1"/>
  <c r="Q854" i="1" s="1"/>
  <c r="Q855" i="1" s="1"/>
  <c r="Q857" i="1" s="1"/>
  <c r="F853" i="1"/>
  <c r="Y849" i="1"/>
  <c r="V849" i="1"/>
  <c r="F854" i="1" s="1"/>
  <c r="N853" i="1" s="1"/>
  <c r="N854" i="1" s="1"/>
  <c r="Q856" i="1" s="1"/>
  <c r="L837" i="1"/>
  <c r="I834" i="1"/>
  <c r="S833" i="1" s="1"/>
  <c r="Y829" i="1"/>
  <c r="V829" i="1"/>
  <c r="F834" i="1" s="1"/>
  <c r="N833" i="1" s="1"/>
  <c r="N834" i="1" s="1"/>
  <c r="Q836" i="1" s="1"/>
  <c r="V828" i="1"/>
  <c r="F833" i="1" s="1"/>
  <c r="Q833" i="1" s="1"/>
  <c r="L819" i="1"/>
  <c r="Y811" i="1"/>
  <c r="I816" i="1" s="1"/>
  <c r="S815" i="1" s="1"/>
  <c r="V811" i="1"/>
  <c r="F816" i="1" s="1"/>
  <c r="N815" i="1" s="1"/>
  <c r="N816" i="1" s="1"/>
  <c r="Q818" i="1" s="1"/>
  <c r="V810" i="1"/>
  <c r="F815" i="1" s="1"/>
  <c r="Q815" i="1" s="1"/>
  <c r="O786" i="1"/>
  <c r="Y778" i="1"/>
  <c r="I783" i="1" s="1"/>
  <c r="S782" i="1" s="1"/>
  <c r="V778" i="1"/>
  <c r="F783" i="1" s="1"/>
  <c r="N782" i="1" s="1"/>
  <c r="N783" i="1" s="1"/>
  <c r="Q785" i="1" s="1"/>
  <c r="V777" i="1"/>
  <c r="F782" i="1" s="1"/>
  <c r="Q782" i="1" s="1"/>
  <c r="O767" i="1"/>
  <c r="Y759" i="1"/>
  <c r="I764" i="1" s="1"/>
  <c r="S763" i="1" s="1"/>
  <c r="V759" i="1"/>
  <c r="F764" i="1" s="1"/>
  <c r="N763" i="1" s="1"/>
  <c r="N764" i="1" s="1"/>
  <c r="Q766" i="1" s="1"/>
  <c r="V758" i="1"/>
  <c r="F763" i="1" s="1"/>
  <c r="Q763" i="1" s="1"/>
  <c r="O748" i="1"/>
  <c r="Y740" i="1"/>
  <c r="I745" i="1" s="1"/>
  <c r="S744" i="1" s="1"/>
  <c r="V740" i="1"/>
  <c r="F745" i="1" s="1"/>
  <c r="N744" i="1" s="1"/>
  <c r="N745" i="1" s="1"/>
  <c r="Q747" i="1" s="1"/>
  <c r="V739" i="1"/>
  <c r="F744" i="1" s="1"/>
  <c r="Q744" i="1" s="1"/>
  <c r="O725" i="1"/>
  <c r="Y716" i="1"/>
  <c r="I721" i="1" s="1"/>
  <c r="S720" i="1" s="1"/>
  <c r="V716" i="1"/>
  <c r="F721" i="1" s="1"/>
  <c r="N720" i="1" s="1"/>
  <c r="N721" i="1" s="1"/>
  <c r="Q723" i="1" s="1"/>
  <c r="V715" i="1"/>
  <c r="F720" i="1" s="1"/>
  <c r="Q720" i="1" s="1"/>
  <c r="W693" i="1"/>
  <c r="Z681" i="1"/>
  <c r="X681" i="1"/>
  <c r="V681" i="1"/>
  <c r="V680" i="1"/>
  <c r="X655" i="1"/>
  <c r="U655" i="1"/>
  <c r="O655" i="1"/>
  <c r="Q651" i="1"/>
  <c r="Q650" i="1"/>
  <c r="N650" i="1"/>
  <c r="Q652" i="1" s="1"/>
  <c r="N649" i="1"/>
  <c r="Y644" i="1"/>
  <c r="V644" i="1"/>
  <c r="Q644" i="1"/>
  <c r="N644" i="1"/>
  <c r="X632" i="1"/>
  <c r="U632" i="1"/>
  <c r="O632" i="1"/>
  <c r="Q629" i="1"/>
  <c r="Q630" i="1" s="1"/>
  <c r="N628" i="1"/>
  <c r="N629" i="1" s="1"/>
  <c r="Q631" i="1" s="1"/>
  <c r="X624" i="1"/>
  <c r="U624" i="1"/>
  <c r="Q624" i="1"/>
  <c r="N624" i="1"/>
  <c r="X614" i="1"/>
  <c r="U614" i="1"/>
  <c r="O614" i="1"/>
  <c r="Q612" i="1"/>
  <c r="Q614" i="1" s="1"/>
  <c r="AB614" i="1" s="1"/>
  <c r="Q611" i="1"/>
  <c r="N611" i="1"/>
  <c r="Q613" i="1" s="1"/>
  <c r="N610" i="1"/>
  <c r="W606" i="1"/>
  <c r="T606" i="1"/>
  <c r="Q606" i="1"/>
  <c r="N606" i="1"/>
  <c r="X596" i="1"/>
  <c r="U596" i="1"/>
  <c r="O596" i="1"/>
  <c r="Q595" i="1"/>
  <c r="Q593" i="1"/>
  <c r="Q594" i="1" s="1"/>
  <c r="Q596" i="1" s="1"/>
  <c r="N592" i="1"/>
  <c r="N593" i="1" s="1"/>
  <c r="W588" i="1"/>
  <c r="T588" i="1"/>
  <c r="Q588" i="1"/>
  <c r="N588" i="1"/>
  <c r="X579" i="1"/>
  <c r="U579" i="1"/>
  <c r="O579" i="1"/>
  <c r="Q576" i="1"/>
  <c r="Q574" i="1"/>
  <c r="N574" i="1"/>
  <c r="Q577" i="1" s="1"/>
  <c r="Q579" i="1" s="1"/>
  <c r="N573" i="1"/>
  <c r="W569" i="1"/>
  <c r="T569" i="1"/>
  <c r="Q569" i="1"/>
  <c r="N569" i="1"/>
  <c r="X559" i="1"/>
  <c r="U559" i="1"/>
  <c r="O559" i="1"/>
  <c r="Q556" i="1"/>
  <c r="Q557" i="1" s="1"/>
  <c r="N555" i="1"/>
  <c r="N556" i="1" s="1"/>
  <c r="Q558" i="1" s="1"/>
  <c r="W551" i="1"/>
  <c r="T551" i="1"/>
  <c r="Q551" i="1"/>
  <c r="N551" i="1"/>
  <c r="X541" i="1"/>
  <c r="U541" i="1"/>
  <c r="O541" i="1"/>
  <c r="Q539" i="1"/>
  <c r="Q541" i="1" s="1"/>
  <c r="AA541" i="1" s="1"/>
  <c r="Q538" i="1"/>
  <c r="N538" i="1"/>
  <c r="Q540" i="1" s="1"/>
  <c r="N537" i="1"/>
  <c r="W532" i="1"/>
  <c r="T532" i="1"/>
  <c r="Q532" i="1"/>
  <c r="N532" i="1"/>
  <c r="Y522" i="1"/>
  <c r="V522" i="1"/>
  <c r="O522" i="1"/>
  <c r="Q521" i="1"/>
  <c r="I519" i="1"/>
  <c r="T518" i="1" s="1"/>
  <c r="N518" i="1"/>
  <c r="N519" i="1" s="1"/>
  <c r="F518" i="1"/>
  <c r="Q518" i="1" s="1"/>
  <c r="W513" i="1"/>
  <c r="T513" i="1"/>
  <c r="Q513" i="1"/>
  <c r="N513" i="1"/>
  <c r="O501" i="1"/>
  <c r="Q500" i="1"/>
  <c r="I498" i="1"/>
  <c r="T497" i="1" s="1"/>
  <c r="Q497" i="1"/>
  <c r="Q498" i="1" s="1"/>
  <c r="Q499" i="1" s="1"/>
  <c r="N497" i="1"/>
  <c r="N498" i="1" s="1"/>
  <c r="W493" i="1"/>
  <c r="T493" i="1"/>
  <c r="Q493" i="1"/>
  <c r="N493" i="1"/>
  <c r="O484" i="1"/>
  <c r="I481" i="1"/>
  <c r="T480" i="1"/>
  <c r="Q480" i="1"/>
  <c r="N480" i="1"/>
  <c r="N481" i="1" s="1"/>
  <c r="Q483" i="1" s="1"/>
  <c r="F480" i="1"/>
  <c r="W476" i="1"/>
  <c r="T476" i="1"/>
  <c r="Q476" i="1"/>
  <c r="N476" i="1"/>
  <c r="Q462" i="1"/>
  <c r="Q463" i="1" s="1"/>
  <c r="N462" i="1"/>
  <c r="Q464" i="1" s="1"/>
  <c r="N461" i="1"/>
  <c r="O445" i="1"/>
  <c r="Q443" i="1"/>
  <c r="Q442" i="1"/>
  <c r="N442" i="1"/>
  <c r="Q444" i="1" s="1"/>
  <c r="N441" i="1"/>
  <c r="O424" i="1"/>
  <c r="Q423" i="1"/>
  <c r="Q422" i="1"/>
  <c r="Q421" i="1"/>
  <c r="N421" i="1"/>
  <c r="N420" i="1"/>
  <c r="O404" i="1"/>
  <c r="Q403" i="1"/>
  <c r="Q402" i="1"/>
  <c r="Q404" i="1" s="1"/>
  <c r="Q401" i="1"/>
  <c r="N401" i="1"/>
  <c r="N400" i="1"/>
  <c r="Q384" i="1"/>
  <c r="O384" i="1"/>
  <c r="Q381" i="1"/>
  <c r="Q382" i="1" s="1"/>
  <c r="N381" i="1"/>
  <c r="Q383" i="1" s="1"/>
  <c r="N380" i="1"/>
  <c r="O363" i="1"/>
  <c r="Q360" i="1"/>
  <c r="Q361" i="1" s="1"/>
  <c r="Q363" i="1" s="1"/>
  <c r="N360" i="1"/>
  <c r="Q362" i="1" s="1"/>
  <c r="S359" i="1"/>
  <c r="Q359" i="1"/>
  <c r="N359" i="1"/>
  <c r="O344" i="1"/>
  <c r="Q343" i="1"/>
  <c r="N341" i="1"/>
  <c r="S340" i="1"/>
  <c r="Q341" i="1" s="1"/>
  <c r="Q342" i="1" s="1"/>
  <c r="Q344" i="1" s="1"/>
  <c r="W344" i="1" s="1"/>
  <c r="AB345" i="1" s="1"/>
  <c r="Q340" i="1"/>
  <c r="N340" i="1"/>
  <c r="O324" i="1"/>
  <c r="N321" i="1"/>
  <c r="Q323" i="1" s="1"/>
  <c r="S320" i="1"/>
  <c r="Q320" i="1"/>
  <c r="N320" i="1"/>
  <c r="M305" i="1"/>
  <c r="P304" i="1"/>
  <c r="P302" i="1"/>
  <c r="P303" i="1" s="1"/>
  <c r="O305" i="1" s="1"/>
  <c r="M302" i="1"/>
  <c r="R301" i="1"/>
  <c r="P301" i="1"/>
  <c r="M301" i="1"/>
  <c r="N285" i="1"/>
  <c r="P283" i="1"/>
  <c r="P285" i="1" s="1"/>
  <c r="P282" i="1"/>
  <c r="M282" i="1"/>
  <c r="P284" i="1" s="1"/>
  <c r="R281" i="1"/>
  <c r="P281" i="1"/>
  <c r="M281" i="1"/>
  <c r="O265" i="1"/>
  <c r="Q264" i="1"/>
  <c r="S261" i="1"/>
  <c r="Q261" i="1"/>
  <c r="Q262" i="1" s="1"/>
  <c r="Q263" i="1" s="1"/>
  <c r="Q265" i="1" s="1"/>
  <c r="N261" i="1"/>
  <c r="N262" i="1" s="1"/>
  <c r="O245" i="1"/>
  <c r="Q244" i="1"/>
  <c r="Q243" i="1"/>
  <c r="Q245" i="1" s="1"/>
  <c r="N242" i="1"/>
  <c r="S241" i="1"/>
  <c r="Q241" i="1"/>
  <c r="Q242" i="1" s="1"/>
  <c r="N241" i="1"/>
  <c r="T225" i="1"/>
  <c r="Q225" i="1"/>
  <c r="Q224" i="1"/>
  <c r="N224" i="1"/>
  <c r="Q226" i="1" s="1"/>
  <c r="V225" i="1" s="1"/>
  <c r="S223" i="1"/>
  <c r="Q223" i="1"/>
  <c r="N223" i="1"/>
  <c r="L208" i="1"/>
  <c r="Q204" i="1"/>
  <c r="N208" i="1" s="1"/>
  <c r="Q203" i="1"/>
  <c r="N203" i="1"/>
  <c r="Q205" i="1" s="1"/>
  <c r="S202" i="1"/>
  <c r="Q202" i="1"/>
  <c r="N202" i="1"/>
  <c r="Y173" i="1"/>
  <c r="AC173" i="1" s="1"/>
  <c r="AA176" i="1" s="1"/>
  <c r="T173" i="1"/>
  <c r="R176" i="1" s="1"/>
  <c r="P173" i="1"/>
  <c r="Y172" i="1"/>
  <c r="AC172" i="1" s="1"/>
  <c r="AA175" i="1" s="1"/>
  <c r="T172" i="1"/>
  <c r="R175" i="1" s="1"/>
  <c r="P172" i="1"/>
  <c r="L172" i="1"/>
  <c r="J172" i="1"/>
  <c r="K175" i="1" s="1"/>
  <c r="H172" i="1"/>
  <c r="F172" i="1"/>
  <c r="AA161" i="1"/>
  <c r="AC159" i="1"/>
  <c r="AA162" i="1" s="1"/>
  <c r="Y159" i="1"/>
  <c r="P159" i="1"/>
  <c r="T159" i="1" s="1"/>
  <c r="R162" i="1" s="1"/>
  <c r="AC158" i="1"/>
  <c r="Y158" i="1"/>
  <c r="P158" i="1"/>
  <c r="T158" i="1" s="1"/>
  <c r="R161" i="1" s="1"/>
  <c r="L158" i="1"/>
  <c r="K161" i="1" s="1"/>
  <c r="J158" i="1"/>
  <c r="H158" i="1"/>
  <c r="F158" i="1"/>
  <c r="F161" i="1" s="1"/>
  <c r="Y144" i="1"/>
  <c r="AC144" i="1" s="1"/>
  <c r="AA147" i="1" s="1"/>
  <c r="T144" i="1"/>
  <c r="R147" i="1" s="1"/>
  <c r="P144" i="1"/>
  <c r="Y143" i="1"/>
  <c r="AC143" i="1" s="1"/>
  <c r="AA146" i="1" s="1"/>
  <c r="T143" i="1"/>
  <c r="R146" i="1" s="1"/>
  <c r="P143" i="1"/>
  <c r="L143" i="1"/>
  <c r="J143" i="1"/>
  <c r="K146" i="1" s="1"/>
  <c r="H143" i="1"/>
  <c r="F143" i="1"/>
  <c r="F146" i="1" s="1"/>
  <c r="AC134" i="1"/>
  <c r="AA137" i="1" s="1"/>
  <c r="Y134" i="1"/>
  <c r="P134" i="1"/>
  <c r="T134" i="1" s="1"/>
  <c r="R137" i="1" s="1"/>
  <c r="AC133" i="1"/>
  <c r="AA136" i="1" s="1"/>
  <c r="Y133" i="1"/>
  <c r="P133" i="1"/>
  <c r="T133" i="1" s="1"/>
  <c r="R136" i="1" s="1"/>
  <c r="L133" i="1"/>
  <c r="K136" i="1" s="1"/>
  <c r="J133" i="1"/>
  <c r="H133" i="1"/>
  <c r="F133" i="1"/>
  <c r="F136" i="1" s="1"/>
  <c r="AB94" i="1"/>
  <c r="Z94" i="1"/>
  <c r="X94" i="1"/>
  <c r="O94" i="1"/>
  <c r="S94" i="1" s="1"/>
  <c r="Z93" i="1"/>
  <c r="AB93" i="1" s="1"/>
  <c r="X93" i="1"/>
  <c r="O93" i="1"/>
  <c r="S93" i="1" s="1"/>
  <c r="K93" i="1"/>
  <c r="I93" i="1"/>
  <c r="J94" i="1" s="1"/>
  <c r="G93" i="1"/>
  <c r="E93" i="1"/>
  <c r="F94" i="1" s="1"/>
  <c r="AB84" i="1"/>
  <c r="Z84" i="1"/>
  <c r="X84" i="1"/>
  <c r="O84" i="1"/>
  <c r="S84" i="1" s="1"/>
  <c r="Z83" i="1"/>
  <c r="X83" i="1"/>
  <c r="AB83" i="1" s="1"/>
  <c r="S83" i="1"/>
  <c r="O83" i="1"/>
  <c r="J83" i="1"/>
  <c r="H83" i="1"/>
  <c r="I84" i="1" s="1"/>
  <c r="F83" i="1"/>
  <c r="E84" i="1" s="1"/>
  <c r="D83" i="1"/>
  <c r="X76" i="1"/>
  <c r="V76" i="1"/>
  <c r="Z76" i="1" s="1"/>
  <c r="N76" i="1"/>
  <c r="R76" i="1" s="1"/>
  <c r="X75" i="1"/>
  <c r="V75" i="1"/>
  <c r="Z75" i="1" s="1"/>
  <c r="R75" i="1"/>
  <c r="N75" i="1"/>
  <c r="J75" i="1"/>
  <c r="H75" i="1"/>
  <c r="I76" i="1" s="1"/>
  <c r="F75" i="1"/>
  <c r="E76" i="1" s="1"/>
  <c r="D75" i="1"/>
  <c r="G65" i="1"/>
  <c r="E65" i="1"/>
  <c r="I65" i="1" s="1"/>
  <c r="G64" i="1"/>
  <c r="E64" i="1"/>
  <c r="I64" i="1" s="1"/>
  <c r="I61" i="1"/>
  <c r="E61" i="1"/>
  <c r="E60" i="1"/>
  <c r="I60" i="1" s="1"/>
  <c r="P57" i="1"/>
  <c r="K57" i="1"/>
  <c r="I57" i="1"/>
  <c r="G57" i="1"/>
  <c r="E57" i="1"/>
  <c r="N57" i="1" s="1"/>
  <c r="K46" i="2" l="1"/>
  <c r="K101" i="2"/>
  <c r="K128" i="2"/>
  <c r="K74" i="2"/>
  <c r="K23" i="2"/>
  <c r="AA286" i="1"/>
  <c r="V285" i="1"/>
  <c r="AA364" i="1"/>
  <c r="W363" i="1"/>
  <c r="AD304" i="1"/>
  <c r="V305" i="1"/>
  <c r="AB579" i="1"/>
  <c r="AD577" i="1"/>
  <c r="AD595" i="1"/>
  <c r="AB596" i="1"/>
  <c r="AC404" i="1"/>
  <c r="V401" i="1"/>
  <c r="AC540" i="1"/>
  <c r="AC877" i="1"/>
  <c r="V877" i="1"/>
  <c r="AC994" i="1"/>
  <c r="V994" i="1"/>
  <c r="Q519" i="1"/>
  <c r="Q520" i="1" s="1"/>
  <c r="Q522" i="1" s="1"/>
  <c r="Q972" i="1"/>
  <c r="Q973" i="1" s="1"/>
  <c r="Q975" i="1" s="1"/>
  <c r="W384" i="1"/>
  <c r="AA385" i="1"/>
  <c r="AD613" i="1"/>
  <c r="Q445" i="1"/>
  <c r="Q501" i="1"/>
  <c r="Z501" i="1" s="1"/>
  <c r="Q559" i="1"/>
  <c r="Q632" i="1"/>
  <c r="Q655" i="1"/>
  <c r="F175" i="1"/>
  <c r="Q321" i="1"/>
  <c r="Q322" i="1" s="1"/>
  <c r="Q324" i="1" s="1"/>
  <c r="W324" i="1" s="1"/>
  <c r="AB325" i="1" s="1"/>
  <c r="Q424" i="1"/>
  <c r="Q465" i="1"/>
  <c r="AC466" i="1" s="1"/>
  <c r="Q481" i="1"/>
  <c r="Q482" i="1" s="1"/>
  <c r="Q484" i="1" s="1"/>
  <c r="AA484" i="1" s="1"/>
  <c r="Q721" i="1"/>
  <c r="Q722" i="1" s="1"/>
  <c r="Q725" i="1" s="1"/>
  <c r="V725" i="1" s="1"/>
  <c r="Q745" i="1"/>
  <c r="Q746" i="1" s="1"/>
  <c r="Q748" i="1" s="1"/>
  <c r="V748" i="1" s="1"/>
  <c r="Q764" i="1"/>
  <c r="Q765" i="1" s="1"/>
  <c r="Q767" i="1" s="1"/>
  <c r="V767" i="1" s="1"/>
  <c r="Q783" i="1"/>
  <c r="Q784" i="1" s="1"/>
  <c r="Q786" i="1" s="1"/>
  <c r="V786" i="1" s="1"/>
  <c r="Q816" i="1"/>
  <c r="Q817" i="1" s="1"/>
  <c r="N819" i="1" s="1"/>
  <c r="Q834" i="1"/>
  <c r="Q835" i="1" s="1"/>
  <c r="N837" i="1" s="1"/>
  <c r="V857" i="1"/>
  <c r="AC857" i="1"/>
  <c r="Q914" i="1"/>
  <c r="Q915" i="1" s="1"/>
  <c r="Q917" i="1" s="1"/>
  <c r="Q933" i="1"/>
  <c r="Q934" i="1" s="1"/>
  <c r="Q936" i="1" s="1"/>
  <c r="Q952" i="1"/>
  <c r="Q953" i="1" s="1"/>
  <c r="Q955" i="1" s="1"/>
  <c r="Q894" i="1"/>
  <c r="Q895" i="1" s="1"/>
  <c r="Q897" i="1" s="1"/>
  <c r="AC897" i="1" l="1"/>
  <c r="V897" i="1"/>
  <c r="AC955" i="1"/>
  <c r="V955" i="1"/>
  <c r="AC656" i="1"/>
  <c r="AB655" i="1"/>
  <c r="AB448" i="1"/>
  <c r="Z447" i="1"/>
  <c r="V936" i="1"/>
  <c r="AC936" i="1"/>
  <c r="S837" i="1"/>
  <c r="AA837" i="1"/>
  <c r="Z426" i="1"/>
  <c r="AA427" i="1"/>
  <c r="AD631" i="1"/>
  <c r="AB632" i="1"/>
  <c r="AB522" i="1"/>
  <c r="AD522" i="1"/>
  <c r="AC975" i="1"/>
  <c r="V975" i="1"/>
  <c r="AC917" i="1"/>
  <c r="V917" i="1"/>
  <c r="AA819" i="1"/>
  <c r="S819" i="1"/>
  <c r="AE558" i="1"/>
  <c r="AB559" i="1"/>
</calcChain>
</file>

<file path=xl/sharedStrings.xml><?xml version="1.0" encoding="utf-8"?>
<sst xmlns="http://schemas.openxmlformats.org/spreadsheetml/2006/main" count="1454" uniqueCount="262">
  <si>
    <r>
      <rPr>
        <sz val="8"/>
        <color indexed="17"/>
        <rFont val="Matisse ITC"/>
      </rPr>
      <t>Mate</t>
    </r>
    <r>
      <rPr>
        <sz val="8"/>
        <color indexed="10"/>
        <rFont val="Matisse ITC"/>
      </rPr>
      <t xml:space="preserve">máticas </t>
    </r>
    <r>
      <rPr>
        <sz val="8"/>
        <color indexed="51"/>
        <rFont val="Matisse ITC"/>
      </rPr>
      <t>de</t>
    </r>
    <r>
      <rPr>
        <sz val="8"/>
        <color indexed="10"/>
        <rFont val="Matisse ITC"/>
      </rPr>
      <t xml:space="preserve"> </t>
    </r>
    <r>
      <rPr>
        <sz val="8"/>
        <color indexed="12"/>
        <rFont val="Matisse ITC"/>
      </rPr>
      <t>Fedor</t>
    </r>
  </si>
  <si>
    <t>Proporciones</t>
  </si>
  <si>
    <t>Magnitud</t>
  </si>
  <si>
    <t>Sitios consultados</t>
  </si>
  <si>
    <t>Una magnitud es cualquier propiedad que se puede medir numéricamente.</t>
  </si>
  <si>
    <t>http://xurl.es/2tq49</t>
  </si>
  <si>
    <t>La distancia de una ciudad a otra.</t>
  </si>
  <si>
    <t>http://xurl.es/nlext</t>
  </si>
  <si>
    <t>El número de goles hechos en un partido.</t>
  </si>
  <si>
    <t>Razón</t>
  </si>
  <si>
    <t>Razón es el cociente entre dos números o dos cantidades comparables entre sí, expresado como fracción.</t>
  </si>
  <si>
    <t>a</t>
  </si>
  <si>
    <t>=</t>
  </si>
  <si>
    <t>valor de la razón</t>
  </si>
  <si>
    <t>b</t>
  </si>
  <si>
    <t>Si las cantidades a comparar son  a y b, la razón entre ellas se escribe como:</t>
  </si>
  <si>
    <r>
      <t>r</t>
    </r>
    <r>
      <rPr>
        <sz val="9"/>
        <rFont val="Calibri"/>
        <family val="2"/>
        <scheme val="minor"/>
      </rPr>
      <t>1</t>
    </r>
  </si>
  <si>
    <t>Los términos de una razón son el dividendo que se llama antecedente y el divisor que se llama consecuente</t>
  </si>
  <si>
    <t>Antecedente</t>
  </si>
  <si>
    <t>Consecuente</t>
  </si>
  <si>
    <t>La razón entre la luna y la tierra 1/47 es porque la tierra es 47 veces mas grande.</t>
  </si>
  <si>
    <t>En una razón los números a y b pueden ser decimales o porcentajes.</t>
  </si>
  <si>
    <t xml:space="preserve">Una razón es una comparación entre dos o más cantidades. </t>
  </si>
  <si>
    <t xml:space="preserve">La estatura de Felipe es: 1.52 y la de Oscar es: 1.63. La razón de la estatura entre Felipe y Oscar es: 1.52/1.63. </t>
  </si>
  <si>
    <t xml:space="preserve">En matemáticas la razón se representa así: </t>
  </si>
  <si>
    <r>
      <rPr>
        <sz val="14"/>
        <rFont val="Calibri"/>
        <family val="2"/>
        <scheme val="minor"/>
      </rPr>
      <t>r</t>
    </r>
    <r>
      <rPr>
        <sz val="9"/>
        <rFont val="Calibri"/>
        <family val="2"/>
        <scheme val="minor"/>
      </rPr>
      <t>1</t>
    </r>
  </si>
  <si>
    <t>1.52</t>
  </si>
  <si>
    <t>1.63</t>
  </si>
  <si>
    <t xml:space="preserve">En el salón de 4° 1 de primaria del Inem hay 22 niñas 18 niños: La relación de mujeres a hombres es la razón: 22/18 </t>
  </si>
  <si>
    <r>
      <rPr>
        <sz val="14"/>
        <color indexed="60"/>
        <rFont val="Calibri"/>
        <family val="2"/>
      </rPr>
      <t>r</t>
    </r>
    <r>
      <rPr>
        <sz val="9"/>
        <color indexed="60"/>
        <rFont val="Calibri"/>
        <family val="2"/>
      </rPr>
      <t>2</t>
    </r>
  </si>
  <si>
    <t>Proporción</t>
  </si>
  <si>
    <t>Una proporción es una igualdad de dos razones.</t>
  </si>
  <si>
    <t>c</t>
  </si>
  <si>
    <t>a y d son extremos</t>
  </si>
  <si>
    <t>d</t>
  </si>
  <si>
    <t>b y c son medios</t>
  </si>
  <si>
    <t xml:space="preserve">En una proporcion se cumplen estas tres propiedades: </t>
  </si>
  <si>
    <t>1.</t>
  </si>
  <si>
    <t>Producto de extremos igual  producto de medios</t>
  </si>
  <si>
    <t>2.</t>
  </si>
  <si>
    <t>Amplificación de una fracción para obtener la otra</t>
  </si>
  <si>
    <t>3.</t>
  </si>
  <si>
    <t>Simplificación de una fracción para obtener la otra</t>
  </si>
  <si>
    <t>Ejemplos de proporciones</t>
  </si>
  <si>
    <t>1. Verificar si se cumple la proporción:</t>
  </si>
  <si>
    <t>1.1</t>
  </si>
  <si>
    <t>x</t>
  </si>
  <si>
    <t>;</t>
  </si>
  <si>
    <t>1.2</t>
  </si>
  <si>
    <t>1.3</t>
  </si>
  <si>
    <t>÷</t>
  </si>
  <si>
    <t>2. Verificar si se cumple la proporción:</t>
  </si>
  <si>
    <t>3. Verificar si se cumple la proporción:</t>
  </si>
  <si>
    <t>Verificar si se cumple la proporción:</t>
  </si>
  <si>
    <t>Una proporción es la igualdad de 2 razones.</t>
  </si>
  <si>
    <r>
      <t>r</t>
    </r>
    <r>
      <rPr>
        <b/>
        <vertAlign val="subscript"/>
        <sz val="16"/>
        <rFont val="Calibri"/>
        <family val="2"/>
      </rPr>
      <t>1</t>
    </r>
  </si>
  <si>
    <r>
      <t>r</t>
    </r>
    <r>
      <rPr>
        <b/>
        <vertAlign val="subscript"/>
        <sz val="16"/>
        <rFont val="Calibri"/>
        <family val="2"/>
      </rPr>
      <t>2</t>
    </r>
  </si>
  <si>
    <t>Figura 1.</t>
  </si>
  <si>
    <r>
      <t>r</t>
    </r>
    <r>
      <rPr>
        <b/>
        <vertAlign val="subscript"/>
        <sz val="14"/>
        <rFont val="Arial"/>
        <family val="2"/>
      </rPr>
      <t>1</t>
    </r>
  </si>
  <si>
    <r>
      <t>r</t>
    </r>
    <r>
      <rPr>
        <b/>
        <vertAlign val="subscript"/>
        <sz val="14"/>
        <rFont val="Arial"/>
        <family val="2"/>
      </rPr>
      <t>2</t>
    </r>
  </si>
  <si>
    <t>Ejemplo:</t>
  </si>
  <si>
    <t>Digite en los cuadros en blanco la respuesta correcta.</t>
  </si>
  <si>
    <t>¡Bien!</t>
  </si>
  <si>
    <t>¡Inténtalo Nuevamente!</t>
  </si>
  <si>
    <t>Digite en los cuadros la respuesta correcta.</t>
  </si>
  <si>
    <t>Buena</t>
  </si>
  <si>
    <t>Mala</t>
  </si>
  <si>
    <t>4.</t>
  </si>
  <si>
    <t>Regla de tres simple directa</t>
  </si>
  <si>
    <r>
      <t xml:space="preserve">Dadas dos magnitudes, se conocen la equivalencia entre un valor de una y el valor de la otra. Entonces para cada nuevo valor que se de a una magnitud calculamos el valor proporcional de la segunda magnitud. </t>
    </r>
    <r>
      <rPr>
        <sz val="8"/>
        <color rgb="FF333333"/>
        <rFont val="Verdana"/>
        <family val="2"/>
      </rPr>
      <t>http://www.ematematicas.net/porcentajes.php?tp=2</t>
    </r>
  </si>
  <si>
    <t>Ejemplos</t>
  </si>
  <si>
    <t xml:space="preserve">1. </t>
  </si>
  <si>
    <t>Para hacer masitas, Sumy usa su receta 3x1 que consiste en: 3 tazas de harina por 1 taza de líquido ( que contiene huevo, agua, azúcar, sal y mantequilla). Si ella quiere hacer 9 tazas de harina, ¿cuánto líquido debe agregarle?</t>
  </si>
  <si>
    <t>Solución:</t>
  </si>
  <si>
    <t xml:space="preserve">Se debe organizar la relación de los datos tazas de harina con tazas de liquido. </t>
  </si>
  <si>
    <t>Harina</t>
  </si>
  <si>
    <t>3 Harina</t>
  </si>
  <si>
    <t>9 Harina</t>
  </si>
  <si>
    <t>liquido</t>
  </si>
  <si>
    <t>1 liquido</t>
  </si>
  <si>
    <t>En el valor desconocido se coloca x</t>
  </si>
  <si>
    <t>X</t>
  </si>
  <si>
    <t>Se deben agregar 3  tazas de agua</t>
  </si>
  <si>
    <t xml:space="preserve">2. </t>
  </si>
  <si>
    <t xml:space="preserve">Para hacer masitas, Sumy usa su receta 3x1 que consiste en: 3 tazas de harina por 1 taza de líquido ( que contiene huevo, </t>
  </si>
  <si>
    <t>agua, azúcar, sal y mantequilla). Si ella quiere hacer 6 tazas de harina, ¿cuánto líquido debe agregarle?</t>
  </si>
  <si>
    <t>6 Harina</t>
  </si>
  <si>
    <t>Se deben agregar 2  tazas de agua</t>
  </si>
  <si>
    <t xml:space="preserve">3. </t>
  </si>
  <si>
    <t>agua, azúcar, sal y mantequilla). Si Sumy quiere hacer 2 tazas de agua, ¿cuántas tazas de harina debe agregarle?</t>
  </si>
  <si>
    <t>2 liquido</t>
  </si>
  <si>
    <t>Se deben agregar 6  tazas de harina</t>
  </si>
  <si>
    <t xml:space="preserve">4. </t>
  </si>
  <si>
    <t>Para hacer masitas, Sumy usa su receta 3x1 que consiste en: 3 tazas de harina por 1 taza de líquido ( que contiene huevo,</t>
  </si>
  <si>
    <t>agua, azúcar, sal y mantequilla). Si Sumy quiere hacer 4 tazas de agua, ¿cuántas tazas de harina debe agregarle?</t>
  </si>
  <si>
    <t>4 liquido</t>
  </si>
  <si>
    <t>Se deben agregar 12  tazas de harina</t>
  </si>
  <si>
    <t>Problemas</t>
  </si>
  <si>
    <t>agua, azúcar, sal y mantequilla). Ella invito a sus compañeros de clase a comer y quiere hacer 12 tazas de harina, ¿Cuánto</t>
  </si>
  <si>
    <t>líquido debe agregarle?</t>
  </si>
  <si>
    <t xml:space="preserve"> Harina</t>
  </si>
  <si>
    <t>Coloca en los espacios en blanco los números correspondientes</t>
  </si>
  <si>
    <t>!Bien!</t>
  </si>
  <si>
    <t xml:space="preserve">Se deben agregar  </t>
  </si>
  <si>
    <t>tazas de agua</t>
  </si>
  <si>
    <t>!Inténtalo Nuevamente!</t>
  </si>
  <si>
    <t xml:space="preserve"> agua, azúcar, sal y mantequilla). Si ella quiere hacer 15 tazas de harina, ¿Cuánto líquido debe agregarle?</t>
  </si>
  <si>
    <t xml:space="preserve"> agua, azúcar, sal y mantequilla). Si Sumy quiere hacer 8 tazas de agua, ¿Cuántas tazas de harina debe agregarle?</t>
  </si>
  <si>
    <t>agua, azúcar, sal y mantequilla). Si Sumy quiere hacer 4 tazas de agua, ¿Cuántas tazas de harina debe agregarle?</t>
  </si>
  <si>
    <t>5.</t>
  </si>
  <si>
    <t xml:space="preserve">Para pegar ladrillos se usa una relación de 1 a 3. Un Kilo de cemento por 3 kilos de arena.   ¿Si se compran 100 </t>
  </si>
  <si>
    <t>kilos de cemento cuántos kilos de arena hay que comprar para pegar los ladrillos?</t>
  </si>
  <si>
    <t xml:space="preserve">Se debe organizar la relación de los datos de kilos de cemento y kilos de arena. </t>
  </si>
  <si>
    <t>Cemento</t>
  </si>
  <si>
    <t>Arena</t>
  </si>
  <si>
    <t>kilos de arena</t>
  </si>
  <si>
    <t>6.</t>
  </si>
  <si>
    <t xml:space="preserve">Para pegar ladrillos se usa una relación de 1 a 3. Un Kilo de cemento por 3 kilos de arena.   ¿Si se compran 50 </t>
  </si>
  <si>
    <t>7.</t>
  </si>
  <si>
    <t xml:space="preserve">Una gaseosa en botella cuesta $1600. Si se compran 40 botellas de gaseosa.  ¿Cuánto hay que pagar por las 40 </t>
  </si>
  <si>
    <t>botellas de gaseosas?</t>
  </si>
  <si>
    <t>Se debe organizar la relación de los datos gaseosa costo.</t>
  </si>
  <si>
    <t>Gaseosa</t>
  </si>
  <si>
    <t>Gaseosas</t>
  </si>
  <si>
    <t>Costo</t>
  </si>
  <si>
    <t>El costo de 40 gaseosas es:</t>
  </si>
  <si>
    <t>8.</t>
  </si>
  <si>
    <t xml:space="preserve">Una gaseosa de tres litros cuesta $5000. Si se compran 8 gaseosa de tres litros.  ¿Cuánto hay que pagar por las </t>
  </si>
  <si>
    <t>8  gaseosas de tres litros?</t>
  </si>
  <si>
    <t>El costo de 8 gaseosas tres litros es:</t>
  </si>
  <si>
    <t>9.</t>
  </si>
  <si>
    <t>Una libra de arroz cuesta $2000. Si se compran 12 libras de arroz  ¿Cuánto hay que pagar?</t>
  </si>
  <si>
    <t>Arroz</t>
  </si>
  <si>
    <t>El costo de 12 libras de arroz es:</t>
  </si>
  <si>
    <t>10.</t>
  </si>
  <si>
    <t>Tres libras de azúcar cuestan $3600. Si se compran 12 libras de azúcar  ¿Cuánto hay que pagar?</t>
  </si>
  <si>
    <t>Azúcar</t>
  </si>
  <si>
    <t>El costo de 12 libras de azúcar es:</t>
  </si>
  <si>
    <t>Ejemplos de Porcentaje</t>
  </si>
  <si>
    <t>¿ Cuál es el 10% de 650?</t>
  </si>
  <si>
    <t>El 10% es 10/100.</t>
  </si>
  <si>
    <t xml:space="preserve"> La cantidad que representa de 650 es: X/650.</t>
  </si>
  <si>
    <t>Por tanto la proporción es:</t>
  </si>
  <si>
    <t>%</t>
  </si>
  <si>
    <t>Cantidad</t>
  </si>
  <si>
    <t>En el valor desconocido se coloca X</t>
  </si>
  <si>
    <t>El 10% de 650 es:</t>
  </si>
  <si>
    <t>¿ Cuál es el 12% de 458?</t>
  </si>
  <si>
    <t>El 12% es 12/100.  La cantidad que representa de 658 es: X/658.</t>
  </si>
  <si>
    <t>El 12% de 658 es:</t>
  </si>
  <si>
    <t>Problemas de Porcentaje</t>
  </si>
  <si>
    <t>¿ Cuál es el 5% de 600?</t>
  </si>
  <si>
    <t>El 5% es 5/100. lo que representa de 600 es: x/600.</t>
  </si>
  <si>
    <t xml:space="preserve">Es el </t>
  </si>
  <si>
    <t xml:space="preserve">de </t>
  </si>
  <si>
    <t>es:</t>
  </si>
  <si>
    <t>¿ Cuál es el 2% de 500?</t>
  </si>
  <si>
    <t>El 2% es 2/100. lo que representa de 500 es: x/500.</t>
  </si>
  <si>
    <t>¿ Cuál es el 12% de 200?</t>
  </si>
  <si>
    <t>El 12% es 5/100. lo que representa de 200 es: x/200.</t>
  </si>
  <si>
    <t>¿ Cuál es el 25% de 1000?</t>
  </si>
  <si>
    <t>El 25% es 25/100. lo que representa de 1000 es x/1000.</t>
  </si>
  <si>
    <t>Las tarjetas de crédito en Colombia se entregan con un interés del 22% anual. ¿ Cuánto interés se paga por $200.000 ?</t>
  </si>
  <si>
    <t>El 22% es 22/100. lo que representa de 200.000 es x/200.000.</t>
  </si>
  <si>
    <t>Sumy hace un avance (pide dinero prestado) con la tarjeta de crédito. El avance es de: $520.000, con un interés anual de 22%</t>
  </si>
  <si>
    <t xml:space="preserve"> anual. ¿Cuánto interés anual se paga por $520.000 ?</t>
  </si>
  <si>
    <t>El 22% es 22/100. lo que representa de 520.000 es x/520.000.</t>
  </si>
  <si>
    <t xml:space="preserve">Sumy hace un avance (pide dinero prestado) con la tarjeta de crédito para pagar el SOAT. El avance es de: $447.000, </t>
  </si>
  <si>
    <t>con un interés anual de 22% anual. ¿Cuánto interés anual se paga por $447.000 ?</t>
  </si>
  <si>
    <t xml:space="preserve">Sumy hace un crédito en un banco para pagar el 1.3% de interés mensual. Si el préstamo es de: $1.550.000. </t>
  </si>
  <si>
    <t>¿Cuánto interés paga en la primera cuota del primer mes?</t>
  </si>
  <si>
    <t>Las preguntas 9 y 10 se responden de acuerdo con la informcion de la grafica: figura 01</t>
  </si>
  <si>
    <t xml:space="preserve">En la figura 1 se muestra el costo de caramelos. </t>
  </si>
  <si>
    <t>Digite una X en la respuesta correcta.</t>
  </si>
  <si>
    <t>Un caramelo vale $200. Podemos decir que:</t>
  </si>
  <si>
    <t>figura 01</t>
  </si>
  <si>
    <t>A.</t>
  </si>
  <si>
    <t>Dos caramelos cuestan $300</t>
  </si>
  <si>
    <t>B.</t>
  </si>
  <si>
    <t>Dos caramelos cuestan $400</t>
  </si>
  <si>
    <t>C.</t>
  </si>
  <si>
    <t>Dos caramelos cuestan $500</t>
  </si>
  <si>
    <t>D.</t>
  </si>
  <si>
    <t>Dos caramelos cuestan $600</t>
  </si>
  <si>
    <t>.</t>
  </si>
  <si>
    <t>!Error!</t>
  </si>
  <si>
    <t>caramelos</t>
  </si>
  <si>
    <t>Cinco caramelos cuestan $500</t>
  </si>
  <si>
    <t>Cinco caramelos cuestan $400</t>
  </si>
  <si>
    <t>Cinco caramelos cuestan $600</t>
  </si>
  <si>
    <t>Cinco caramelos cuestan $1000</t>
  </si>
  <si>
    <t>Regla de tres simple Inversa</t>
  </si>
  <si>
    <r>
      <t xml:space="preserve">Dos magnitudes son inversamente proporcionales cuando al aumentar una, disminuye la otra en la misma proporción . </t>
    </r>
    <r>
      <rPr>
        <sz val="8"/>
        <color rgb="FF333333"/>
        <rFont val="Verdana"/>
        <family val="2"/>
      </rPr>
      <t>http://www.ematematicas.net/porcentajes.php?tp=3</t>
    </r>
  </si>
  <si>
    <t>Jack quiere construir su casa. El ingeniero le dice que si contrata 4 obreros se demoran 30 días. Pero que la construcción es proporcioanlmente inversa. ¿Cuántos días demora la construcción si contrata 8 obreros?</t>
  </si>
  <si>
    <t>Se debe organizar la relación de los datos.</t>
  </si>
  <si>
    <t>Obreros</t>
  </si>
  <si>
    <t>Días</t>
  </si>
  <si>
    <t>Se invierte una razón de la proporción</t>
  </si>
  <si>
    <t>Se demoran</t>
  </si>
  <si>
    <t>días</t>
  </si>
  <si>
    <t>Jack quiere construir una piscina. El ingeniero le dice que si contrata 4 obreros se demoran 10 días. Pero que</t>
  </si>
  <si>
    <t>la construcción es proporcioanlmente inversa. ¿Cuántos días demora la construcción si contrata 2 obreros?</t>
  </si>
  <si>
    <t xml:space="preserve">Jack tiene 30 marranos que se comen una carga de sorgo en 20 días. ¿En cuánto tiempo se comeran </t>
  </si>
  <si>
    <t>la carga si se aumentan 10 cerdos?</t>
  </si>
  <si>
    <t>cerdo</t>
  </si>
  <si>
    <t>cerdos</t>
  </si>
  <si>
    <t>Jack tiene 30 marranos que se comen una carga de sorgo en 20 días. ¿En cuánto tiempo se comeran</t>
  </si>
  <si>
    <t xml:space="preserve"> la carga si se aumentan 10 cerdos?</t>
  </si>
  <si>
    <t>Jack quiere construir su casa. El ingeniero le dice que si contrata 8 obreros se demoran 60 días. Pero que la construcción es proporcioanlmente inversa. ¿Cuántos días demora la construcción si contrata 16 obreros?</t>
  </si>
  <si>
    <t>Colocar el valor respectivo en obreros:</t>
  </si>
  <si>
    <t>Jack quiere construir un edificio. El ingeniero le dice que si contrata 10 obreros se demoran 60 días. Pero que la construcción es proporcioanlmente inversa. ¿Cuántos días demora la construcción si contrata 15 obreros?</t>
  </si>
  <si>
    <t>Jack quiere construir una piscina. El ingeniero le dice que si contrata 4 obreros se demoran 10 días. Pero que la construcción es proporcioanlmente inversa. ¿Cuántos días demora la construcción si contrata 8 obreros?</t>
  </si>
  <si>
    <t>Jack quiere construir una pista de patinaje. El ingeniero le dice que si contrata 20 obreros se demoran 50 días. Pero que la construcción es proporcioanlmente inversa. ¿Cuántos días demora la construcción si contrata 10 obreros?</t>
  </si>
  <si>
    <t>Jack y  su hermana Gloria quieren comparar un regalo para sus padres en sus bodas de plata. El regalo cuesta $180.000. Por tanto cada uno paga $90.000. ¿Cuánto tiene que pagar cada uno,  si lo pagan entre 4 hermanos?</t>
  </si>
  <si>
    <t>Colocar el valor respectivo en hermanos.</t>
  </si>
  <si>
    <t>hermanos</t>
  </si>
  <si>
    <t>$</t>
  </si>
  <si>
    <t>Pagan c/u</t>
  </si>
  <si>
    <t>Jack organiza una salida con los comapañeros de clase. El bus cobra $100.000. ¿Cuánto tiene que pagar cada uno,  si lo pagan entre 25 estudiantes?</t>
  </si>
  <si>
    <t>Colocar el valor respectivo en estudiantes.</t>
  </si>
  <si>
    <t>estudiantes</t>
  </si>
  <si>
    <t>Jack organiza una salida con los 36 comapañeros de clase. El bus cobra $72.000. ¿Cuánto tiene que pagar cada uno,  si lo pagan entre 25 estudiantes?</t>
  </si>
  <si>
    <t>Jack tiene 300 marranos que se comen una carga de sorgo en 20 días. ¿En cuánto tiempo se comeran la carga si se aumentan 100 cerdos?</t>
  </si>
  <si>
    <t>Colocar el valor respectivo en cerdos.</t>
  </si>
  <si>
    <t>Jack tiene 200 gallinas que se comen una carga de grano en 30 días. ¿En cuánto tiempo se comeran la carga si se aumentan 100 gallinas?</t>
  </si>
  <si>
    <t>Colocar el valor respectivo en gallinas.</t>
  </si>
  <si>
    <t>gallinas</t>
  </si>
  <si>
    <t>FERNANDO BASTIDAS PARRA</t>
  </si>
  <si>
    <t>Docente:</t>
  </si>
  <si>
    <r>
      <rPr>
        <sz val="8"/>
        <color indexed="17"/>
        <rFont val="Calibri"/>
        <family val="2"/>
        <scheme val="minor"/>
      </rPr>
      <t>Mate</t>
    </r>
    <r>
      <rPr>
        <sz val="8"/>
        <color indexed="10"/>
        <rFont val="Calibri"/>
        <family val="2"/>
        <scheme val="minor"/>
      </rPr>
      <t xml:space="preserve">máticas </t>
    </r>
    <r>
      <rPr>
        <sz val="8"/>
        <color indexed="51"/>
        <rFont val="Calibri"/>
        <family val="2"/>
        <scheme val="minor"/>
      </rPr>
      <t>de</t>
    </r>
    <r>
      <rPr>
        <sz val="8"/>
        <color indexed="10"/>
        <rFont val="Calibri"/>
        <family val="2"/>
        <scheme val="minor"/>
      </rPr>
      <t xml:space="preserve"> </t>
    </r>
    <r>
      <rPr>
        <sz val="8"/>
        <color indexed="12"/>
        <rFont val="Calibri"/>
        <family val="2"/>
        <scheme val="minor"/>
      </rPr>
      <t>Fedor</t>
    </r>
  </si>
  <si>
    <t>Estudiante:</t>
  </si>
  <si>
    <t>Curso:</t>
  </si>
  <si>
    <t>Lea y digite según considere el dato o resultado correcto</t>
  </si>
  <si>
    <t>Magnitudes Inversamente Proporcionales</t>
  </si>
  <si>
    <t>Ejemplo 1.</t>
  </si>
  <si>
    <t>Se van a repartir 12 monedas. Si solo se puede repartir exactamente, ¿Cómo quedan las reparticiones?</t>
  </si>
  <si>
    <t>Si es para 1 le tocan 12, si son para 2 les toca de a 6 a cada uno, si son para 3 les toca de a 4 cada uno, si son para 4</t>
  </si>
  <si>
    <t>de a 3 a cada uno, si son para 6 de 2 a cada uno y si son para 12, de 1 a cada uno.</t>
  </si>
  <si>
    <t>La representación en una tabla de datos y la gráfica quedan asi:</t>
  </si>
  <si>
    <t>Completar la tabla de datos</t>
  </si>
  <si>
    <t>Personas</t>
  </si>
  <si>
    <t>Monedas</t>
  </si>
  <si>
    <t>Puntos:</t>
  </si>
  <si>
    <t xml:space="preserve">Se van a repartir 24 dulces. Si es una persona le tocan 24, sin son 2 les toca de 12 a cada uno, si son 3 les </t>
  </si>
  <si>
    <t>toca de 8 a cada uno, sin son 4 de 6 a cada uno y si son 6 de 4 a cada uno.</t>
  </si>
  <si>
    <t>dulces</t>
  </si>
  <si>
    <t xml:space="preserve">Se van a repartir 48 monedas. Si es una persona le tocan 48, sin son 2 les toca de 24 a cada uno, si son 3 les </t>
  </si>
  <si>
    <t>toca de 16 a cada uno, sin son 4 de 12 a cada uno y si son 6 de 8 a cada uno.</t>
  </si>
  <si>
    <t>monedas</t>
  </si>
  <si>
    <t xml:space="preserve">Se van a poner 600 tejas en un techo. Si un obrero lo hace solo, le toca poner 600 tejas. </t>
  </si>
  <si>
    <t>Sin son 2 obreros les toca poner de 300 tejas a cada uno.</t>
  </si>
  <si>
    <t xml:space="preserve">Si son 3 obreros les toca poner de 200 tejas a cada uno. </t>
  </si>
  <si>
    <t xml:space="preserve">Si son 4  obreros les toca poner de 150 tejas a cada uno. </t>
  </si>
  <si>
    <t xml:space="preserve">Si son 5 obreros les toca poner de 120 tejas a cada uno. </t>
  </si>
  <si>
    <t xml:space="preserve">Si son 6 obreros les toca poner de 100 tejas a cada uno. </t>
  </si>
  <si>
    <t>Tejas</t>
  </si>
  <si>
    <t>Se van a poner 6000 tejas en un techo. Si un obrero lo hace solo, le toca poner 6000 tejas.</t>
  </si>
  <si>
    <t xml:space="preserve"> Sin son 2 obreros les toca poner de 3000 tejas a cada uno.</t>
  </si>
  <si>
    <t xml:space="preserve">Si son 4 obreros les toca poner de 1500 tejas a cada uno. </t>
  </si>
  <si>
    <t xml:space="preserve">Si son 5 obreros les toca poner de 1200 tejas a cada uno. </t>
  </si>
  <si>
    <t xml:space="preserve">Si son 6 obreros les toca poner de 1000 tejas a cada uno. </t>
  </si>
  <si>
    <t>Ejercicio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</si>
</sst>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Red]&quot;$&quot;#,##0"/>
    <numFmt numFmtId="165" formatCode="&quot;$&quot;\ #,##0"/>
  </numFmts>
  <fonts count="108">
    <font>
      <sz val="10"/>
      <name val="Arial"/>
    </font>
    <font>
      <sz val="11"/>
      <color rgb="FFFF0000"/>
      <name val="Calibri"/>
      <family val="2"/>
      <scheme val="minor"/>
    </font>
    <font>
      <sz val="10"/>
      <name val="Arial"/>
      <family val="2"/>
    </font>
    <font>
      <sz val="8"/>
      <color indexed="10"/>
      <name val="Matisse ITC"/>
    </font>
    <font>
      <sz val="8"/>
      <color indexed="17"/>
      <name val="Matisse ITC"/>
    </font>
    <font>
      <sz val="8"/>
      <color indexed="51"/>
      <name val="Matisse ITC"/>
    </font>
    <font>
      <sz val="8"/>
      <color indexed="12"/>
      <name val="Matisse ITC"/>
    </font>
    <font>
      <sz val="8"/>
      <color rgb="FF0000FF"/>
      <name val="Calibri"/>
      <family val="2"/>
      <scheme val="minor"/>
    </font>
    <font>
      <sz val="8"/>
      <color indexed="60"/>
      <name val="Calibri"/>
      <family val="2"/>
      <scheme val="minor"/>
    </font>
    <font>
      <sz val="12"/>
      <color rgb="FF0000FF"/>
      <name val="Calibri"/>
      <family val="2"/>
      <scheme val="minor"/>
    </font>
    <font>
      <b/>
      <sz val="8"/>
      <color indexed="60"/>
      <name val="Calibri"/>
      <family val="2"/>
      <scheme val="minor"/>
    </font>
    <font>
      <u/>
      <sz val="10"/>
      <color indexed="12"/>
      <name val="Arial"/>
      <family val="2"/>
    </font>
    <font>
      <b/>
      <u/>
      <sz val="14"/>
      <color indexed="60"/>
      <name val="Calibri"/>
      <family val="2"/>
      <scheme val="minor"/>
    </font>
    <font>
      <sz val="10"/>
      <name val="Calibri"/>
      <family val="2"/>
      <scheme val="minor"/>
    </font>
    <font>
      <b/>
      <sz val="10"/>
      <color rgb="FF0000FF"/>
      <name val="Calibri"/>
      <family val="2"/>
      <scheme val="minor"/>
    </font>
    <font>
      <sz val="16"/>
      <color indexed="60"/>
      <name val="Calibri"/>
      <family val="2"/>
      <scheme val="minor"/>
    </font>
    <font>
      <sz val="8"/>
      <name val="Calibri"/>
      <family val="2"/>
      <scheme val="minor"/>
    </font>
    <font>
      <sz val="10"/>
      <color indexed="8"/>
      <name val="Calibri"/>
      <family val="2"/>
      <scheme val="minor"/>
    </font>
    <font>
      <b/>
      <sz val="10"/>
      <name val="Calibri"/>
      <family val="2"/>
      <scheme val="minor"/>
    </font>
    <font>
      <b/>
      <u/>
      <sz val="14"/>
      <name val="Calibri"/>
      <family val="2"/>
      <scheme val="minor"/>
    </font>
    <font>
      <sz val="9"/>
      <name val="Calibri"/>
      <family val="2"/>
      <scheme val="minor"/>
    </font>
    <font>
      <sz val="10"/>
      <color rgb="FF000000"/>
      <name val="Arial"/>
      <family val="2"/>
    </font>
    <font>
      <sz val="10"/>
      <name val="Calibri"/>
      <family val="2"/>
    </font>
    <font>
      <sz val="6"/>
      <name val="Calibri"/>
      <family val="2"/>
      <scheme val="minor"/>
    </font>
    <font>
      <b/>
      <sz val="10"/>
      <name val="Arial"/>
      <family val="2"/>
    </font>
    <font>
      <u/>
      <sz val="10"/>
      <name val="Calibri"/>
      <family val="2"/>
      <scheme val="minor"/>
    </font>
    <font>
      <sz val="14"/>
      <name val="Calibri"/>
      <family val="2"/>
      <scheme val="minor"/>
    </font>
    <font>
      <sz val="9"/>
      <name val="Arial"/>
      <family val="2"/>
    </font>
    <font>
      <b/>
      <sz val="8"/>
      <color indexed="10"/>
      <name val="Matisse ITC"/>
      <family val="5"/>
    </font>
    <font>
      <sz val="14"/>
      <color indexed="60"/>
      <name val="Calibri"/>
      <family val="2"/>
    </font>
    <font>
      <sz val="9"/>
      <color indexed="60"/>
      <name val="Calibri"/>
      <family val="2"/>
    </font>
    <font>
      <sz val="10"/>
      <color indexed="60"/>
      <name val="Calibri"/>
      <family val="2"/>
    </font>
    <font>
      <b/>
      <sz val="10"/>
      <color rgb="FF0000FF"/>
      <name val="Calibri"/>
      <family val="2"/>
    </font>
    <font>
      <b/>
      <sz val="10"/>
      <name val="Calibri"/>
      <family val="2"/>
    </font>
    <font>
      <u/>
      <sz val="10"/>
      <name val="Calibri"/>
      <family val="2"/>
    </font>
    <font>
      <b/>
      <sz val="12"/>
      <color rgb="FF0000FF"/>
      <name val="Calibri"/>
      <family val="2"/>
    </font>
    <font>
      <b/>
      <sz val="12"/>
      <name val="Calibri"/>
      <family val="2"/>
    </font>
    <font>
      <b/>
      <u/>
      <sz val="10"/>
      <color indexed="60"/>
      <name val="Calibri"/>
      <family val="2"/>
    </font>
    <font>
      <b/>
      <sz val="10"/>
      <color indexed="60"/>
      <name val="Calibri"/>
      <family val="2"/>
    </font>
    <font>
      <b/>
      <sz val="10"/>
      <color indexed="10"/>
      <name val="Calibri"/>
      <family val="2"/>
    </font>
    <font>
      <b/>
      <sz val="10"/>
      <color indexed="48"/>
      <name val="Calibri"/>
      <family val="2"/>
    </font>
    <font>
      <b/>
      <u/>
      <sz val="10"/>
      <name val="Calibri"/>
      <family val="2"/>
    </font>
    <font>
      <sz val="8"/>
      <name val="Calibri"/>
      <family val="2"/>
    </font>
    <font>
      <sz val="8"/>
      <name val="Arial"/>
      <family val="2"/>
    </font>
    <font>
      <b/>
      <sz val="8"/>
      <name val="Calibri"/>
      <family val="2"/>
    </font>
    <font>
      <u/>
      <sz val="8"/>
      <name val="Calibri"/>
      <family val="2"/>
    </font>
    <font>
      <b/>
      <u/>
      <sz val="10"/>
      <color indexed="10"/>
      <name val="Calibri"/>
      <family val="2"/>
    </font>
    <font>
      <u/>
      <sz val="9"/>
      <name val="Calibri"/>
      <family val="2"/>
    </font>
    <font>
      <sz val="12"/>
      <color rgb="FF0000FF"/>
      <name val="Calibri"/>
      <family val="2"/>
    </font>
    <font>
      <b/>
      <sz val="16"/>
      <name val="Calibri"/>
      <family val="2"/>
    </font>
    <font>
      <b/>
      <vertAlign val="subscript"/>
      <sz val="16"/>
      <name val="Calibri"/>
      <family val="2"/>
    </font>
    <font>
      <sz val="16"/>
      <name val="Calibri"/>
      <family val="2"/>
    </font>
    <font>
      <b/>
      <sz val="14"/>
      <name val="Arial"/>
      <family val="2"/>
    </font>
    <font>
      <b/>
      <vertAlign val="subscript"/>
      <sz val="14"/>
      <name val="Arial"/>
      <family val="2"/>
    </font>
    <font>
      <sz val="12"/>
      <name val="Calibri"/>
      <family val="2"/>
      <scheme val="minor"/>
    </font>
    <font>
      <b/>
      <u/>
      <sz val="10"/>
      <name val="Arial"/>
      <family val="2"/>
    </font>
    <font>
      <sz val="12"/>
      <name val="Calibri"/>
      <family val="2"/>
    </font>
    <font>
      <b/>
      <u/>
      <sz val="10"/>
      <color indexed="48"/>
      <name val="Calibri"/>
      <family val="2"/>
    </font>
    <font>
      <b/>
      <sz val="11"/>
      <name val="Calibri"/>
      <family val="2"/>
    </font>
    <font>
      <sz val="9"/>
      <name val="Calibri"/>
      <family val="2"/>
    </font>
    <font>
      <b/>
      <sz val="10"/>
      <color indexed="12"/>
      <name val="Calibri"/>
      <family val="2"/>
    </font>
    <font>
      <u/>
      <sz val="10"/>
      <name val="Arial"/>
      <family val="2"/>
    </font>
    <font>
      <b/>
      <sz val="10"/>
      <color indexed="10"/>
      <name val="Matisse ITC"/>
      <family val="5"/>
    </font>
    <font>
      <b/>
      <sz val="10"/>
      <color indexed="9"/>
      <name val="Calibri"/>
      <family val="2"/>
    </font>
    <font>
      <b/>
      <sz val="10"/>
      <name val="Matisse ITC"/>
    </font>
    <font>
      <b/>
      <sz val="10"/>
      <color rgb="FF0000FF"/>
      <name val="Verdana"/>
      <family val="2"/>
    </font>
    <font>
      <sz val="10"/>
      <color rgb="FF333333"/>
      <name val="Verdana"/>
      <family val="2"/>
    </font>
    <font>
      <sz val="8"/>
      <color rgb="FF333333"/>
      <name val="Verdana"/>
      <family val="2"/>
    </font>
    <font>
      <sz val="12"/>
      <color indexed="10"/>
      <name val="Calibri"/>
      <family val="2"/>
    </font>
    <font>
      <sz val="10"/>
      <color indexed="60"/>
      <name val="Arial"/>
      <family val="2"/>
    </font>
    <font>
      <sz val="12"/>
      <color indexed="60"/>
      <name val="Calibri"/>
      <family val="2"/>
    </font>
    <font>
      <sz val="10"/>
      <color indexed="10"/>
      <name val="Calibri"/>
      <family val="2"/>
    </font>
    <font>
      <b/>
      <sz val="11"/>
      <color indexed="10"/>
      <name val="Calibri"/>
      <family val="2"/>
    </font>
    <font>
      <sz val="10"/>
      <color indexed="60"/>
      <name val="Calibri"/>
      <family val="2"/>
      <scheme val="minor"/>
    </font>
    <font>
      <sz val="10"/>
      <color indexed="10"/>
      <name val="Calibri"/>
      <family val="2"/>
      <scheme val="minor"/>
    </font>
    <font>
      <b/>
      <sz val="10"/>
      <color indexed="10"/>
      <name val="Calibri"/>
      <family val="2"/>
      <scheme val="minor"/>
    </font>
    <font>
      <sz val="8"/>
      <color indexed="10"/>
      <name val="Calibri"/>
      <family val="2"/>
      <scheme val="minor"/>
    </font>
    <font>
      <sz val="9"/>
      <color indexed="10"/>
      <name val="Calibri"/>
      <family val="2"/>
      <scheme val="minor"/>
    </font>
    <font>
      <b/>
      <sz val="9"/>
      <name val="Calibri"/>
      <family val="2"/>
      <scheme val="minor"/>
    </font>
    <font>
      <sz val="11"/>
      <name val="Calibri"/>
      <family val="2"/>
      <scheme val="minor"/>
    </font>
    <font>
      <sz val="11"/>
      <color indexed="10"/>
      <name val="Calibri"/>
      <family val="2"/>
      <scheme val="minor"/>
    </font>
    <font>
      <sz val="12"/>
      <color indexed="60"/>
      <name val="Calibri"/>
      <family val="2"/>
      <scheme val="minor"/>
    </font>
    <font>
      <b/>
      <sz val="11"/>
      <color indexed="10"/>
      <name val="Calibri"/>
      <family val="2"/>
      <scheme val="minor"/>
    </font>
    <font>
      <b/>
      <sz val="11"/>
      <name val="Calibri"/>
      <family val="2"/>
      <scheme val="minor"/>
    </font>
    <font>
      <sz val="10"/>
      <color rgb="FF0000FF"/>
      <name val="Calibri"/>
      <family val="2"/>
      <scheme val="minor"/>
    </font>
    <font>
      <sz val="12"/>
      <color indexed="10"/>
      <name val="Calibri"/>
      <family val="2"/>
      <scheme val="minor"/>
    </font>
    <font>
      <b/>
      <sz val="12"/>
      <color indexed="8"/>
      <name val="Calibri"/>
      <family val="2"/>
      <scheme val="minor"/>
    </font>
    <font>
      <sz val="12"/>
      <color indexed="8"/>
      <name val="Calibri"/>
      <family val="2"/>
      <scheme val="minor"/>
    </font>
    <font>
      <sz val="11"/>
      <color indexed="8"/>
      <name val="Calibri"/>
      <family val="2"/>
    </font>
    <font>
      <sz val="8"/>
      <color indexed="10"/>
      <name val="Calibri"/>
      <family val="2"/>
    </font>
    <font>
      <b/>
      <sz val="11"/>
      <color rgb="FFFF0000"/>
      <name val="Calibri"/>
      <family val="2"/>
      <scheme val="minor"/>
    </font>
    <font>
      <b/>
      <sz val="10"/>
      <color rgb="FFFF0000"/>
      <name val="Calibri"/>
      <family val="2"/>
      <scheme val="minor"/>
    </font>
    <font>
      <b/>
      <sz val="11"/>
      <color rgb="FF0000FF"/>
      <name val="Calibri"/>
      <family val="2"/>
      <scheme val="minor"/>
    </font>
    <font>
      <sz val="10"/>
      <color rgb="FF0000FF"/>
      <name val="Arial"/>
      <family val="2"/>
    </font>
    <font>
      <b/>
      <sz val="10"/>
      <color rgb="FF0000FF"/>
      <name val="Matisse ITC"/>
      <family val="5"/>
    </font>
    <font>
      <sz val="10"/>
      <color rgb="FFC00000"/>
      <name val="Calibri"/>
      <family val="2"/>
      <scheme val="minor"/>
    </font>
    <font>
      <sz val="10"/>
      <color indexed="12"/>
      <name val="Calibri"/>
      <family val="2"/>
      <scheme val="minor"/>
    </font>
    <font>
      <sz val="8"/>
      <color indexed="17"/>
      <name val="Calibri"/>
      <family val="2"/>
      <scheme val="minor"/>
    </font>
    <font>
      <sz val="8"/>
      <color indexed="51"/>
      <name val="Calibri"/>
      <family val="2"/>
      <scheme val="minor"/>
    </font>
    <font>
      <sz val="8"/>
      <color indexed="12"/>
      <name val="Calibri"/>
      <family val="2"/>
      <scheme val="minor"/>
    </font>
    <font>
      <b/>
      <u/>
      <sz val="10"/>
      <color indexed="60"/>
      <name val="Calibri"/>
      <family val="2"/>
      <scheme val="minor"/>
    </font>
    <font>
      <b/>
      <sz val="12"/>
      <color indexed="60"/>
      <name val="Calibri"/>
      <family val="2"/>
      <scheme val="minor"/>
    </font>
    <font>
      <sz val="12"/>
      <color rgb="FFFF0000"/>
      <name val="Calibri"/>
      <family val="2"/>
    </font>
    <font>
      <sz val="8"/>
      <color rgb="FFFF0000"/>
      <name val="Arial"/>
      <family val="2"/>
    </font>
    <font>
      <sz val="12"/>
      <color rgb="FFFF0000"/>
      <name val="Calibri"/>
      <family val="2"/>
      <scheme val="minor"/>
    </font>
    <font>
      <sz val="16"/>
      <color indexed="10"/>
      <name val="Arial"/>
      <family val="2"/>
    </font>
    <font>
      <sz val="7"/>
      <color rgb="FF0000FF"/>
      <name val="Calibri"/>
      <family val="2"/>
      <scheme val="minor"/>
    </font>
    <font>
      <sz val="8"/>
      <color rgb="FFFF0000"/>
      <name val="Calibri"/>
      <family val="2"/>
      <scheme val="minor"/>
    </font>
  </fonts>
  <fills count="14">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indexed="9"/>
        <bgColor indexed="64"/>
      </patternFill>
    </fill>
    <fill>
      <patternFill patternType="solid">
        <fgColor indexed="19"/>
        <bgColor indexed="64"/>
      </patternFill>
    </fill>
    <fill>
      <patternFill patternType="solid">
        <fgColor indexed="51"/>
        <bgColor indexed="64"/>
      </patternFill>
    </fill>
    <fill>
      <patternFill patternType="solid">
        <fgColor indexed="9"/>
        <bgColor indexed="8"/>
      </patternFill>
    </fill>
    <fill>
      <patternFill patternType="solid">
        <fgColor theme="9" tint="0.79998168889431442"/>
        <bgColor indexed="64"/>
      </patternFill>
    </fill>
    <fill>
      <patternFill patternType="solid">
        <fgColor indexed="19"/>
        <bgColor indexed="8"/>
      </patternFill>
    </fill>
    <fill>
      <patternFill patternType="solid">
        <fgColor theme="6" tint="0.79998168889431442"/>
        <bgColor indexed="64"/>
      </patternFill>
    </fill>
    <fill>
      <patternFill patternType="solid">
        <fgColor theme="3" tint="0.79998168889431442"/>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2" fillId="0" borderId="0" applyNumberFormat="0" applyFill="0" applyBorder="0" applyAlignment="0" applyProtection="0">
      <alignment vertical="top"/>
      <protection locked="0"/>
    </xf>
    <xf numFmtId="0" fontId="2" fillId="0" borderId="0"/>
    <xf numFmtId="0" fontId="11"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xf numFmtId="0" fontId="88" fillId="2" borderId="1" applyNumberFormat="0" applyFont="0" applyAlignment="0" applyProtection="0"/>
  </cellStyleXfs>
  <cellXfs count="469">
    <xf numFmtId="0" fontId="0" fillId="0" borderId="0" xfId="0"/>
    <xf numFmtId="0" fontId="2" fillId="3" borderId="0" xfId="2" applyFill="1"/>
    <xf numFmtId="49" fontId="7" fillId="3" borderId="0" xfId="2" applyNumberFormat="1" applyFont="1" applyFill="1"/>
    <xf numFmtId="0" fontId="2" fillId="4" borderId="0" xfId="2" applyFill="1"/>
    <xf numFmtId="0" fontId="2" fillId="0" borderId="0" xfId="2"/>
    <xf numFmtId="0" fontId="8" fillId="3" borderId="0" xfId="2" applyFont="1" applyFill="1"/>
    <xf numFmtId="0" fontId="9" fillId="3" borderId="0" xfId="2" quotePrefix="1" applyFont="1" applyFill="1"/>
    <xf numFmtId="0" fontId="8" fillId="3" borderId="0" xfId="2" applyFont="1" applyFill="1" applyAlignment="1">
      <alignment horizontal="left"/>
    </xf>
    <xf numFmtId="0" fontId="10" fillId="3" borderId="0" xfId="2" applyFont="1" applyFill="1"/>
    <xf numFmtId="0" fontId="12" fillId="3" borderId="0" xfId="3" applyFont="1" applyFill="1" applyAlignment="1" applyProtection="1">
      <alignment horizontal="center"/>
    </xf>
    <xf numFmtId="0" fontId="13" fillId="3" borderId="0" xfId="2" applyFont="1" applyFill="1"/>
    <xf numFmtId="0" fontId="8" fillId="5" borderId="0" xfId="2" applyFont="1" applyFill="1"/>
    <xf numFmtId="0" fontId="10" fillId="5" borderId="0" xfId="2" quotePrefix="1" applyFont="1" applyFill="1"/>
    <xf numFmtId="0" fontId="8" fillId="5" borderId="0" xfId="2" applyFont="1" applyFill="1" applyAlignment="1">
      <alignment horizontal="left"/>
    </xf>
    <xf numFmtId="0" fontId="10" fillId="5" borderId="0" xfId="2" applyFont="1" applyFill="1"/>
    <xf numFmtId="0" fontId="12" fillId="5" borderId="0" xfId="3" applyFont="1" applyFill="1" applyAlignment="1" applyProtection="1">
      <alignment horizontal="center"/>
    </xf>
    <xf numFmtId="0" fontId="13" fillId="5" borderId="0" xfId="2" applyFont="1" applyFill="1"/>
    <xf numFmtId="0" fontId="2" fillId="5" borderId="0" xfId="2" applyFill="1"/>
    <xf numFmtId="0" fontId="8" fillId="6" borderId="0" xfId="2" applyFont="1" applyFill="1"/>
    <xf numFmtId="0" fontId="14" fillId="0" borderId="0" xfId="2" applyFont="1"/>
    <xf numFmtId="0" fontId="15" fillId="6" borderId="0" xfId="2" quotePrefix="1" applyFont="1" applyFill="1" applyAlignment="1">
      <alignment vertical="center"/>
    </xf>
    <xf numFmtId="0" fontId="13" fillId="0" borderId="0" xfId="2" applyFont="1"/>
    <xf numFmtId="0" fontId="16" fillId="0" borderId="0" xfId="2" applyFont="1"/>
    <xf numFmtId="0" fontId="2" fillId="7" borderId="0" xfId="2" applyFill="1"/>
    <xf numFmtId="0" fontId="13" fillId="6" borderId="0" xfId="2" applyFont="1" applyFill="1"/>
    <xf numFmtId="0" fontId="17" fillId="0" borderId="0" xfId="2" applyFont="1"/>
    <xf numFmtId="0" fontId="18" fillId="6" borderId="0" xfId="2" applyFont="1" applyFill="1"/>
    <xf numFmtId="0" fontId="19" fillId="6" borderId="0" xfId="3" applyFont="1" applyFill="1" applyAlignment="1" applyProtection="1">
      <alignment horizontal="center"/>
    </xf>
    <xf numFmtId="0" fontId="2" fillId="0" borderId="0" xfId="4" applyAlignment="1">
      <alignment horizontal="left" vertical="center"/>
    </xf>
    <xf numFmtId="0" fontId="20" fillId="6" borderId="0" xfId="3" applyFont="1" applyFill="1" applyAlignment="1" applyProtection="1"/>
    <xf numFmtId="0" fontId="13" fillId="0" borderId="0" xfId="2" applyFont="1" applyAlignment="1">
      <alignment vertical="top"/>
    </xf>
    <xf numFmtId="0" fontId="21" fillId="0" borderId="0" xfId="0" applyFont="1"/>
    <xf numFmtId="0" fontId="13" fillId="0" borderId="0" xfId="2" applyFont="1" applyAlignment="1">
      <alignment horizontal="justify" vertical="top"/>
    </xf>
    <xf numFmtId="0" fontId="22" fillId="0" borderId="0" xfId="2" applyFont="1" applyAlignment="1">
      <alignment horizontal="justify" vertical="top"/>
    </xf>
    <xf numFmtId="0" fontId="22" fillId="7" borderId="0" xfId="2" applyFont="1" applyFill="1" applyAlignment="1">
      <alignment horizontal="justify" vertical="top"/>
    </xf>
    <xf numFmtId="0" fontId="23" fillId="0" borderId="0" xfId="2" applyFont="1" applyAlignment="1">
      <alignment horizontal="left" vertical="center"/>
    </xf>
    <xf numFmtId="0" fontId="24" fillId="6" borderId="0" xfId="2" applyFont="1" applyFill="1" applyAlignment="1">
      <alignment vertical="center"/>
    </xf>
    <xf numFmtId="0" fontId="14" fillId="0" borderId="0" xfId="2" applyFont="1" applyAlignment="1">
      <alignment vertical="top"/>
    </xf>
    <xf numFmtId="0" fontId="25" fillId="0" borderId="0" xfId="2" applyFont="1" applyAlignment="1">
      <alignment horizontal="center"/>
    </xf>
    <xf numFmtId="0" fontId="13" fillId="0" borderId="0" xfId="2" applyFont="1" applyAlignment="1">
      <alignment horizontal="center" vertical="center"/>
    </xf>
    <xf numFmtId="0" fontId="13" fillId="0" borderId="0" xfId="0" applyFont="1"/>
    <xf numFmtId="0" fontId="13" fillId="0" borderId="0" xfId="2" applyFont="1" applyAlignment="1">
      <alignment horizontal="center" vertical="top"/>
    </xf>
    <xf numFmtId="0" fontId="13" fillId="0" borderId="0" xfId="2" applyFont="1" applyAlignment="1">
      <alignment horizontal="center" vertical="center"/>
    </xf>
    <xf numFmtId="0" fontId="13" fillId="0" borderId="0" xfId="0" applyFont="1"/>
    <xf numFmtId="0" fontId="13" fillId="0" borderId="0" xfId="2" applyFont="1" applyAlignment="1">
      <alignment horizontal="center"/>
    </xf>
    <xf numFmtId="0" fontId="13" fillId="0" borderId="0" xfId="2" applyFont="1" applyAlignment="1">
      <alignment horizontal="left"/>
    </xf>
    <xf numFmtId="0" fontId="13" fillId="0" borderId="0" xfId="2" applyFont="1" applyAlignment="1">
      <alignment vertical="center"/>
    </xf>
    <xf numFmtId="0" fontId="26" fillId="0" borderId="0" xfId="2" applyFont="1" applyAlignment="1">
      <alignment horizontal="center" vertical="center"/>
    </xf>
    <xf numFmtId="9" fontId="13" fillId="0" borderId="2" xfId="2" applyNumberFormat="1" applyFont="1" applyBorder="1" applyAlignment="1">
      <alignment horizontal="center"/>
    </xf>
    <xf numFmtId="9" fontId="13" fillId="0" borderId="0" xfId="2" applyNumberFormat="1" applyFont="1" applyAlignment="1">
      <alignment horizontal="center" vertical="top"/>
    </xf>
    <xf numFmtId="0" fontId="13" fillId="0" borderId="2" xfId="2" applyFont="1" applyBorder="1" applyAlignment="1">
      <alignment horizontal="justify" vertical="top"/>
    </xf>
    <xf numFmtId="0" fontId="27" fillId="6" borderId="0" xfId="3" applyFont="1" applyFill="1" applyAlignment="1" applyProtection="1"/>
    <xf numFmtId="0" fontId="22" fillId="0" borderId="0" xfId="2" applyFont="1" applyAlignment="1">
      <alignment horizontal="left"/>
    </xf>
    <xf numFmtId="0" fontId="22" fillId="0" borderId="0" xfId="2" applyFont="1" applyAlignment="1">
      <alignment horizontal="center"/>
    </xf>
    <xf numFmtId="0" fontId="28" fillId="0" borderId="0" xfId="2" applyFont="1" applyAlignment="1">
      <alignment horizontal="left" vertical="center"/>
    </xf>
    <xf numFmtId="0" fontId="22" fillId="0" borderId="0" xfId="2" applyFont="1" applyAlignment="1">
      <alignment horizontal="center" vertical="center"/>
    </xf>
    <xf numFmtId="0" fontId="0" fillId="0" borderId="0" xfId="0"/>
    <xf numFmtId="0" fontId="31" fillId="0" borderId="2" xfId="2" applyFont="1" applyBorder="1" applyAlignment="1">
      <alignment horizontal="justify" vertical="top"/>
    </xf>
    <xf numFmtId="0" fontId="31" fillId="0" borderId="0" xfId="2" applyFont="1" applyAlignment="1">
      <alignment horizontal="justify" vertical="top"/>
    </xf>
    <xf numFmtId="0" fontId="32" fillId="0" borderId="0" xfId="2" applyFont="1" applyAlignment="1">
      <alignment horizontal="left"/>
    </xf>
    <xf numFmtId="0" fontId="0" fillId="0" borderId="0" xfId="2" applyFont="1" applyAlignment="1">
      <alignment horizontal="center"/>
    </xf>
    <xf numFmtId="0" fontId="0" fillId="0" borderId="0" xfId="2" applyFont="1" applyAlignment="1">
      <alignment horizontal="center" vertical="center"/>
    </xf>
    <xf numFmtId="0" fontId="22" fillId="0" borderId="0" xfId="2" applyFont="1" applyAlignment="1">
      <alignment vertical="top"/>
    </xf>
    <xf numFmtId="0" fontId="0" fillId="0" borderId="0" xfId="2" applyFont="1" applyAlignment="1">
      <alignment horizontal="center" vertical="top"/>
    </xf>
    <xf numFmtId="0" fontId="33" fillId="6" borderId="0" xfId="2" applyFont="1" applyFill="1" applyAlignment="1">
      <alignment horizontal="center" vertical="center"/>
    </xf>
    <xf numFmtId="0" fontId="22" fillId="6" borderId="0" xfId="2" applyFont="1" applyFill="1" applyAlignment="1">
      <alignment vertical="center"/>
    </xf>
    <xf numFmtId="0" fontId="34" fillId="6" borderId="0" xfId="2" applyFont="1" applyFill="1" applyAlignment="1">
      <alignment vertical="center"/>
    </xf>
    <xf numFmtId="0" fontId="35" fillId="6" borderId="0" xfId="2" applyFont="1" applyFill="1" applyAlignment="1">
      <alignment vertical="center"/>
    </xf>
    <xf numFmtId="0" fontId="24" fillId="6" borderId="0" xfId="2" applyFont="1" applyFill="1" applyAlignment="1">
      <alignment horizontal="justify" vertical="center"/>
    </xf>
    <xf numFmtId="0" fontId="24" fillId="7" borderId="0" xfId="2" applyFont="1" applyFill="1" applyAlignment="1">
      <alignment horizontal="justify" vertical="center"/>
    </xf>
    <xf numFmtId="0" fontId="36" fillId="6" borderId="0" xfId="2" applyFont="1" applyFill="1" applyAlignment="1">
      <alignment vertical="center"/>
    </xf>
    <xf numFmtId="0" fontId="22" fillId="6" borderId="0" xfId="3" applyFont="1" applyFill="1" applyAlignment="1" applyProtection="1"/>
    <xf numFmtId="0" fontId="22" fillId="0" borderId="0" xfId="2" applyFont="1"/>
    <xf numFmtId="0" fontId="22" fillId="6" borderId="0" xfId="2" applyFont="1" applyFill="1" applyAlignment="1">
      <alignment horizontal="left" vertical="center"/>
    </xf>
    <xf numFmtId="0" fontId="37" fillId="6" borderId="0" xfId="2" applyFont="1" applyFill="1" applyAlignment="1">
      <alignment horizontal="center" vertical="center"/>
    </xf>
    <xf numFmtId="0" fontId="33" fillId="6" borderId="0" xfId="2" applyFont="1" applyFill="1" applyAlignment="1">
      <alignment horizontal="center" vertical="center"/>
    </xf>
    <xf numFmtId="0" fontId="37" fillId="0" borderId="0" xfId="2" applyFont="1" applyAlignment="1">
      <alignment horizontal="center"/>
    </xf>
    <xf numFmtId="0" fontId="34" fillId="0" borderId="0" xfId="2" applyFont="1" applyAlignment="1">
      <alignment horizontal="left"/>
    </xf>
    <xf numFmtId="0" fontId="34" fillId="7" borderId="0" xfId="2" applyFont="1" applyFill="1" applyAlignment="1">
      <alignment horizontal="left"/>
    </xf>
    <xf numFmtId="0" fontId="24" fillId="6" borderId="0" xfId="2" applyFont="1" applyFill="1" applyAlignment="1">
      <alignment horizontal="left" vertical="center"/>
    </xf>
    <xf numFmtId="0" fontId="2" fillId="0" borderId="0" xfId="2" applyAlignment="1">
      <alignment horizontal="left" vertical="center"/>
    </xf>
    <xf numFmtId="0" fontId="38" fillId="6" borderId="0" xfId="2" applyFont="1" applyFill="1" applyAlignment="1">
      <alignment horizontal="center" vertical="center"/>
    </xf>
    <xf numFmtId="0" fontId="22" fillId="7" borderId="0" xfId="2" applyFont="1" applyFill="1" applyAlignment="1">
      <alignment horizontal="left" vertical="center"/>
    </xf>
    <xf numFmtId="0" fontId="33" fillId="6" borderId="0" xfId="2" applyFont="1" applyFill="1" applyAlignment="1">
      <alignment vertical="center"/>
    </xf>
    <xf numFmtId="0" fontId="33" fillId="6" borderId="0" xfId="2" applyFont="1" applyFill="1" applyAlignment="1">
      <alignment horizontal="left" vertical="center"/>
    </xf>
    <xf numFmtId="0" fontId="39" fillId="6" borderId="0" xfId="2" applyFont="1" applyFill="1" applyAlignment="1">
      <alignment horizontal="center" vertical="center"/>
    </xf>
    <xf numFmtId="0" fontId="39" fillId="0" borderId="0" xfId="2" applyFont="1" applyAlignment="1">
      <alignment horizontal="center" vertical="center"/>
    </xf>
    <xf numFmtId="0" fontId="40" fillId="0" borderId="0" xfId="2" applyFont="1" applyAlignment="1">
      <alignment horizontal="center" vertical="center"/>
    </xf>
    <xf numFmtId="0" fontId="2" fillId="0" borderId="0" xfId="2" applyAlignment="1">
      <alignment horizontal="center" vertical="center"/>
    </xf>
    <xf numFmtId="0" fontId="33" fillId="0" borderId="0" xfId="2" applyFont="1" applyAlignment="1">
      <alignment horizontal="center"/>
    </xf>
    <xf numFmtId="0" fontId="22" fillId="6" borderId="0" xfId="2" applyFont="1" applyFill="1" applyAlignment="1">
      <alignment horizontal="center" vertical="center"/>
    </xf>
    <xf numFmtId="0" fontId="34" fillId="6" borderId="0" xfId="2" applyFont="1" applyFill="1" applyAlignment="1">
      <alignment horizontal="center" vertical="center"/>
    </xf>
    <xf numFmtId="0" fontId="41" fillId="6" borderId="0" xfId="2" applyFont="1" applyFill="1" applyAlignment="1">
      <alignment horizontal="center" vertical="center"/>
    </xf>
    <xf numFmtId="0" fontId="41" fillId="0" borderId="0" xfId="2" applyFont="1" applyAlignment="1">
      <alignment horizontal="center" vertical="center"/>
    </xf>
    <xf numFmtId="0" fontId="37" fillId="0" borderId="0" xfId="2" applyFont="1" applyAlignment="1">
      <alignment horizontal="center" vertical="center"/>
    </xf>
    <xf numFmtId="0" fontId="33" fillId="6" borderId="0" xfId="2" applyFont="1" applyFill="1" applyAlignment="1">
      <alignment horizontal="center"/>
    </xf>
    <xf numFmtId="0" fontId="38" fillId="6" borderId="0" xfId="2" applyFont="1" applyFill="1" applyAlignment="1">
      <alignment horizontal="center" vertical="center"/>
    </xf>
    <xf numFmtId="0" fontId="42" fillId="6" borderId="0" xfId="2" applyFont="1" applyFill="1" applyAlignment="1">
      <alignment vertical="center"/>
    </xf>
    <xf numFmtId="0" fontId="43" fillId="0" borderId="0" xfId="2" applyFont="1"/>
    <xf numFmtId="0" fontId="44" fillId="6" borderId="0" xfId="2" applyFont="1" applyFill="1" applyAlignment="1">
      <alignment horizontal="left" vertical="center"/>
    </xf>
    <xf numFmtId="0" fontId="42" fillId="0" borderId="0" xfId="2" applyFont="1"/>
    <xf numFmtId="0" fontId="42" fillId="6" borderId="0" xfId="2" applyFont="1" applyFill="1" applyAlignment="1">
      <alignment horizontal="left" vertical="center"/>
    </xf>
    <xf numFmtId="0" fontId="45" fillId="6" borderId="0" xfId="2" applyFont="1" applyFill="1" applyAlignment="1">
      <alignment vertical="center"/>
    </xf>
    <xf numFmtId="0" fontId="44" fillId="6" borderId="0" xfId="2" applyFont="1" applyFill="1" applyAlignment="1">
      <alignment horizontal="center" vertical="center"/>
    </xf>
    <xf numFmtId="0" fontId="41" fillId="0" borderId="0" xfId="2" applyFont="1" applyAlignment="1">
      <alignment horizontal="center"/>
    </xf>
    <xf numFmtId="0" fontId="46" fillId="6" borderId="0" xfId="2" applyFont="1" applyFill="1" applyAlignment="1">
      <alignment horizontal="right" vertical="center"/>
    </xf>
    <xf numFmtId="0" fontId="46" fillId="0" borderId="0" xfId="2" applyFont="1" applyAlignment="1">
      <alignment horizontal="left"/>
    </xf>
    <xf numFmtId="0" fontId="39" fillId="6" borderId="0" xfId="2" applyFont="1" applyFill="1" applyAlignment="1">
      <alignment vertical="center"/>
    </xf>
    <xf numFmtId="0" fontId="39" fillId="6" borderId="0" xfId="2" applyFont="1" applyFill="1" applyAlignment="1">
      <alignment horizontal="left" vertical="center"/>
    </xf>
    <xf numFmtId="0" fontId="46" fillId="0" borderId="0" xfId="2" applyFont="1" applyAlignment="1">
      <alignment horizontal="center"/>
    </xf>
    <xf numFmtId="0" fontId="33" fillId="0" borderId="0" xfId="2" applyFont="1"/>
    <xf numFmtId="0" fontId="46" fillId="6" borderId="0" xfId="2" applyFont="1" applyFill="1" applyAlignment="1">
      <alignment horizontal="center" vertical="center"/>
    </xf>
    <xf numFmtId="0" fontId="47" fillId="6" borderId="0" xfId="2" applyFont="1" applyFill="1" applyAlignment="1">
      <alignment vertical="center"/>
    </xf>
    <xf numFmtId="0" fontId="36" fillId="6" borderId="0" xfId="2" applyFont="1" applyFill="1" applyAlignment="1">
      <alignment horizontal="center" vertical="center"/>
    </xf>
    <xf numFmtId="0" fontId="48" fillId="6" borderId="0" xfId="2" applyFont="1" applyFill="1" applyAlignment="1">
      <alignment vertical="center"/>
    </xf>
    <xf numFmtId="0" fontId="49" fillId="6" borderId="0" xfId="2" applyFont="1" applyFill="1" applyAlignment="1">
      <alignment horizontal="center"/>
    </xf>
    <xf numFmtId="0" fontId="51" fillId="6" borderId="0" xfId="2" applyFont="1" applyFill="1" applyAlignment="1">
      <alignment horizontal="center"/>
    </xf>
    <xf numFmtId="0" fontId="24" fillId="7" borderId="0" xfId="2" applyFont="1" applyFill="1" applyAlignment="1">
      <alignment horizontal="left" vertical="center"/>
    </xf>
    <xf numFmtId="0" fontId="24" fillId="6" borderId="3" xfId="2" applyFont="1" applyFill="1" applyBorder="1" applyAlignment="1">
      <alignment horizontal="left" vertical="center"/>
    </xf>
    <xf numFmtId="0" fontId="24" fillId="6" borderId="4" xfId="2" applyFont="1" applyFill="1" applyBorder="1" applyAlignment="1">
      <alignment horizontal="left" vertical="center"/>
    </xf>
    <xf numFmtId="0" fontId="52" fillId="6" borderId="4" xfId="2" applyFont="1" applyFill="1" applyBorder="1" applyAlignment="1">
      <alignment horizontal="left" vertical="center"/>
    </xf>
    <xf numFmtId="0" fontId="24" fillId="6" borderId="5" xfId="2" applyFont="1" applyFill="1" applyBorder="1" applyAlignment="1">
      <alignment horizontal="left" vertical="center"/>
    </xf>
    <xf numFmtId="0" fontId="24" fillId="6" borderId="6" xfId="2" applyFont="1" applyFill="1" applyBorder="1" applyAlignment="1">
      <alignment horizontal="left" vertical="center"/>
    </xf>
    <xf numFmtId="0" fontId="54" fillId="6" borderId="2" xfId="2" applyFont="1" applyFill="1" applyBorder="1" applyAlignment="1">
      <alignment horizontal="center" vertical="center"/>
    </xf>
    <xf numFmtId="0" fontId="54" fillId="0" borderId="0" xfId="0" applyFont="1" applyAlignment="1">
      <alignment horizontal="center" vertical="center"/>
    </xf>
    <xf numFmtId="0" fontId="54" fillId="0" borderId="2" xfId="0" applyFont="1" applyBorder="1" applyAlignment="1">
      <alignment horizontal="center" vertical="center"/>
    </xf>
    <xf numFmtId="0" fontId="24" fillId="6" borderId="7" xfId="2" applyFont="1" applyFill="1" applyBorder="1" applyAlignment="1">
      <alignment horizontal="left" vertical="center"/>
    </xf>
    <xf numFmtId="0" fontId="55" fillId="6" borderId="0" xfId="2" applyFont="1" applyFill="1" applyAlignment="1">
      <alignment horizontal="left" vertical="center"/>
    </xf>
    <xf numFmtId="0" fontId="22" fillId="6" borderId="6" xfId="2" applyFont="1" applyFill="1" applyBorder="1" applyAlignment="1">
      <alignment horizontal="left" vertical="center"/>
    </xf>
    <xf numFmtId="0" fontId="54" fillId="6" borderId="0" xfId="2" applyFont="1" applyFill="1" applyAlignment="1">
      <alignment horizontal="center" vertical="center"/>
    </xf>
    <xf numFmtId="0" fontId="54" fillId="0" borderId="0" xfId="0" applyFont="1" applyAlignment="1">
      <alignment horizontal="center" vertical="center"/>
    </xf>
    <xf numFmtId="0" fontId="34" fillId="6" borderId="0" xfId="2" applyFont="1" applyFill="1" applyAlignment="1">
      <alignment horizontal="right" vertical="center"/>
    </xf>
    <xf numFmtId="0" fontId="56" fillId="6" borderId="0" xfId="2" applyFont="1" applyFill="1" applyAlignment="1">
      <alignment horizontal="center"/>
    </xf>
    <xf numFmtId="0" fontId="34" fillId="6" borderId="0" xfId="2" applyFont="1" applyFill="1" applyAlignment="1">
      <alignment horizontal="left" vertical="center"/>
    </xf>
    <xf numFmtId="0" fontId="24" fillId="6" borderId="8" xfId="2" applyFont="1" applyFill="1" applyBorder="1" applyAlignment="1">
      <alignment horizontal="left" vertical="center"/>
    </xf>
    <xf numFmtId="0" fontId="24" fillId="6" borderId="2" xfId="2" applyFont="1" applyFill="1" applyBorder="1" applyAlignment="1">
      <alignment horizontal="left" vertical="center"/>
    </xf>
    <xf numFmtId="0" fontId="2" fillId="0" borderId="2" xfId="2" applyBorder="1"/>
    <xf numFmtId="0" fontId="22" fillId="6" borderId="2" xfId="2" applyFont="1" applyFill="1" applyBorder="1" applyAlignment="1">
      <alignment horizontal="center" vertical="center"/>
    </xf>
    <xf numFmtId="0" fontId="22" fillId="6" borderId="2" xfId="2" applyFont="1" applyFill="1" applyBorder="1" applyAlignment="1">
      <alignment horizontal="left" vertical="center"/>
    </xf>
    <xf numFmtId="0" fontId="24" fillId="6" borderId="9" xfId="2" applyFont="1" applyFill="1" applyBorder="1" applyAlignment="1">
      <alignment horizontal="left" vertical="center"/>
    </xf>
    <xf numFmtId="0" fontId="43" fillId="6" borderId="0" xfId="2" applyFont="1" applyFill="1" applyAlignment="1">
      <alignment horizontal="center"/>
    </xf>
    <xf numFmtId="0" fontId="22" fillId="0" borderId="3" xfId="2" applyFont="1" applyBorder="1"/>
    <xf numFmtId="0" fontId="22" fillId="0" borderId="4" xfId="2" applyFont="1" applyBorder="1"/>
    <xf numFmtId="0" fontId="22" fillId="0" borderId="5" xfId="2" applyFont="1" applyBorder="1"/>
    <xf numFmtId="0" fontId="22" fillId="0" borderId="6" xfId="2" applyFont="1" applyBorder="1"/>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22" fillId="0" borderId="7" xfId="2" applyFont="1" applyBorder="1"/>
    <xf numFmtId="0" fontId="22" fillId="0" borderId="8" xfId="2" applyFont="1" applyBorder="1"/>
    <xf numFmtId="0" fontId="22" fillId="0" borderId="2" xfId="2" applyFont="1" applyBorder="1"/>
    <xf numFmtId="0" fontId="2" fillId="0" borderId="2" xfId="2" applyBorder="1" applyAlignment="1">
      <alignment horizontal="center" vertical="center"/>
    </xf>
    <xf numFmtId="0" fontId="22" fillId="0" borderId="9" xfId="2" applyFont="1" applyBorder="1"/>
    <xf numFmtId="0" fontId="2" fillId="0" borderId="4" xfId="2" applyBorder="1" applyAlignment="1">
      <alignment horizontal="center" vertical="center"/>
    </xf>
    <xf numFmtId="0" fontId="2" fillId="0" borderId="4" xfId="2" applyBorder="1"/>
    <xf numFmtId="0" fontId="22" fillId="8" borderId="10" xfId="2" applyFont="1" applyFill="1" applyBorder="1"/>
    <xf numFmtId="0" fontId="39" fillId="6" borderId="0" xfId="2" applyFont="1" applyFill="1" applyAlignment="1">
      <alignment horizontal="center"/>
    </xf>
    <xf numFmtId="0" fontId="33" fillId="6" borderId="0" xfId="2" applyFont="1" applyFill="1" applyAlignment="1">
      <alignment horizontal="left"/>
    </xf>
    <xf numFmtId="0" fontId="24" fillId="0" borderId="0" xfId="2" applyFont="1"/>
    <xf numFmtId="0" fontId="44" fillId="6" borderId="0" xfId="2" applyFont="1" applyFill="1" applyAlignment="1">
      <alignment horizontal="left"/>
    </xf>
    <xf numFmtId="0" fontId="2" fillId="6" borderId="0" xfId="2" applyFill="1"/>
    <xf numFmtId="0" fontId="44" fillId="6" borderId="0" xfId="2" applyFont="1" applyFill="1" applyAlignment="1">
      <alignment horizontal="center"/>
    </xf>
    <xf numFmtId="0" fontId="44" fillId="6" borderId="0" xfId="2" applyFont="1" applyFill="1" applyAlignment="1">
      <alignment vertical="center"/>
    </xf>
    <xf numFmtId="0" fontId="46" fillId="0" borderId="10" xfId="2" applyFont="1" applyBorder="1" applyAlignment="1" applyProtection="1">
      <alignment horizontal="center"/>
      <protection locked="0"/>
    </xf>
    <xf numFmtId="0" fontId="57" fillId="0" borderId="0" xfId="2" applyFont="1" applyAlignment="1">
      <alignment horizontal="center"/>
    </xf>
    <xf numFmtId="0" fontId="39" fillId="0" borderId="10" xfId="2" applyFont="1" applyBorder="1" applyAlignment="1" applyProtection="1">
      <alignment horizontal="center"/>
      <protection locked="0"/>
    </xf>
    <xf numFmtId="0" fontId="39" fillId="0" borderId="0" xfId="2" applyFont="1" applyAlignment="1">
      <alignment horizontal="center"/>
    </xf>
    <xf numFmtId="0" fontId="39" fillId="6" borderId="10" xfId="2" applyFont="1" applyFill="1" applyBorder="1" applyAlignment="1" applyProtection="1">
      <alignment horizontal="center" vertical="center"/>
      <protection locked="0"/>
    </xf>
    <xf numFmtId="0" fontId="40" fillId="6" borderId="0" xfId="2" applyFont="1" applyFill="1" applyAlignment="1">
      <alignment horizontal="center" vertical="center"/>
    </xf>
    <xf numFmtId="0" fontId="58" fillId="0" borderId="0" xfId="2" applyFont="1"/>
    <xf numFmtId="0" fontId="59" fillId="0" borderId="0" xfId="2" applyFont="1"/>
    <xf numFmtId="0" fontId="41" fillId="0" borderId="10" xfId="2" applyFont="1" applyBorder="1" applyAlignment="1" applyProtection="1">
      <alignment horizontal="center"/>
      <protection locked="0"/>
    </xf>
    <xf numFmtId="0" fontId="33" fillId="0" borderId="10" xfId="2" applyFont="1" applyBorder="1" applyAlignment="1" applyProtection="1">
      <alignment horizontal="center"/>
      <protection locked="0"/>
    </xf>
    <xf numFmtId="0" fontId="33" fillId="6" borderId="10" xfId="2" applyFont="1" applyFill="1" applyBorder="1" applyAlignment="1" applyProtection="1">
      <alignment horizontal="center" vertical="center"/>
      <protection locked="0"/>
    </xf>
    <xf numFmtId="0" fontId="27" fillId="0" borderId="0" xfId="2" applyFont="1"/>
    <xf numFmtId="0" fontId="27" fillId="7" borderId="0" xfId="2" applyFont="1" applyFill="1"/>
    <xf numFmtId="0" fontId="60" fillId="6" borderId="0" xfId="2" applyFont="1" applyFill="1" applyAlignment="1">
      <alignment horizontal="right"/>
    </xf>
    <xf numFmtId="49" fontId="60" fillId="6" borderId="0" xfId="2" applyNumberFormat="1" applyFont="1" applyFill="1" applyAlignment="1" applyProtection="1">
      <alignment horizontal="left"/>
      <protection locked="0"/>
    </xf>
    <xf numFmtId="0" fontId="61" fillId="6" borderId="0" xfId="1" applyFont="1" applyFill="1" applyAlignment="1" applyProtection="1"/>
    <xf numFmtId="0" fontId="56" fillId="0" borderId="0" xfId="2" applyFont="1"/>
    <xf numFmtId="0" fontId="62" fillId="0" borderId="0" xfId="2" applyFont="1" applyAlignment="1">
      <alignment horizontal="left" vertical="center"/>
    </xf>
    <xf numFmtId="0" fontId="63" fillId="6" borderId="0" xfId="2" applyFont="1" applyFill="1" applyAlignment="1">
      <alignment horizontal="center"/>
    </xf>
    <xf numFmtId="0" fontId="64" fillId="0" borderId="0" xfId="2" applyFont="1" applyAlignment="1">
      <alignment horizontal="left" vertical="center"/>
    </xf>
    <xf numFmtId="0" fontId="42" fillId="9" borderId="0" xfId="5" applyFont="1" applyFill="1" applyAlignment="1">
      <alignment vertical="center"/>
    </xf>
    <xf numFmtId="0" fontId="2" fillId="0" borderId="0" xfId="5"/>
    <xf numFmtId="0" fontId="33" fillId="9" borderId="0" xfId="5" applyFont="1" applyFill="1" applyAlignment="1">
      <alignment horizontal="center" vertical="center"/>
    </xf>
    <xf numFmtId="0" fontId="33" fillId="9" borderId="0" xfId="5" applyFont="1" applyFill="1" applyAlignment="1">
      <alignment horizontal="left" vertical="center"/>
    </xf>
    <xf numFmtId="0" fontId="22" fillId="0" borderId="0" xfId="5" applyFont="1"/>
    <xf numFmtId="0" fontId="22" fillId="9" borderId="0" xfId="5" applyFont="1" applyFill="1" applyAlignment="1">
      <alignment vertical="center"/>
    </xf>
    <xf numFmtId="0" fontId="22" fillId="9" borderId="0" xfId="5" applyFont="1" applyFill="1" applyAlignment="1">
      <alignment horizontal="left" vertical="center"/>
    </xf>
    <xf numFmtId="0" fontId="34" fillId="9" borderId="0" xfId="5" applyFont="1" applyFill="1" applyAlignment="1">
      <alignment vertical="center"/>
    </xf>
    <xf numFmtId="0" fontId="33" fillId="6" borderId="2" xfId="2" applyFont="1" applyFill="1" applyBorder="1" applyAlignment="1">
      <alignment horizontal="center" vertical="center"/>
    </xf>
    <xf numFmtId="0" fontId="33" fillId="0" borderId="2" xfId="2" applyFont="1" applyBorder="1" applyAlignment="1">
      <alignment horizontal="center"/>
    </xf>
    <xf numFmtId="0" fontId="33" fillId="0" borderId="11" xfId="2" applyFont="1" applyBorder="1" applyAlignment="1" applyProtection="1">
      <alignment horizontal="center"/>
      <protection locked="0"/>
    </xf>
    <xf numFmtId="0" fontId="65" fillId="0" borderId="0" xfId="0" applyFont="1"/>
    <xf numFmtId="0" fontId="66" fillId="0" borderId="0" xfId="0" applyFont="1" applyAlignment="1">
      <alignment horizontal="justify"/>
    </xf>
    <xf numFmtId="0" fontId="66" fillId="0" borderId="0" xfId="0" applyFont="1" applyAlignment="1">
      <alignment horizontal="justify"/>
    </xf>
    <xf numFmtId="0" fontId="68" fillId="0" borderId="0" xfId="2" applyFont="1"/>
    <xf numFmtId="0" fontId="31" fillId="0" borderId="0" xfId="2" applyFont="1" applyAlignment="1">
      <alignment horizontal="right"/>
    </xf>
    <xf numFmtId="0" fontId="22" fillId="0" borderId="0" xfId="2" applyFont="1" applyAlignment="1">
      <alignment horizontal="justify" vertical="top" wrapText="1"/>
    </xf>
    <xf numFmtId="0" fontId="22" fillId="0" borderId="0" xfId="2" applyFont="1" applyAlignment="1">
      <alignment vertical="top" wrapText="1"/>
    </xf>
    <xf numFmtId="0" fontId="22" fillId="0" borderId="0" xfId="2" applyFont="1" applyAlignment="1">
      <alignment horizontal="justify" vertical="top" wrapText="1"/>
    </xf>
    <xf numFmtId="0" fontId="69" fillId="0" borderId="0" xfId="2" applyFont="1"/>
    <xf numFmtId="0" fontId="0" fillId="0" borderId="2" xfId="0" applyBorder="1"/>
    <xf numFmtId="0" fontId="70" fillId="6" borderId="0" xfId="2" applyFont="1" applyFill="1" applyAlignment="1">
      <alignment horizontal="center" vertical="center"/>
    </xf>
    <xf numFmtId="0" fontId="56" fillId="6" borderId="0" xfId="2" applyFont="1" applyFill="1" applyAlignment="1">
      <alignment horizontal="left" vertical="center"/>
    </xf>
    <xf numFmtId="0" fontId="56" fillId="6" borderId="0" xfId="2" applyFont="1" applyFill="1" applyAlignment="1">
      <alignment horizontal="left" vertical="center"/>
    </xf>
    <xf numFmtId="0" fontId="0" fillId="0" borderId="2" xfId="0" applyBorder="1" applyAlignment="1">
      <alignment horizontal="center" vertical="center"/>
    </xf>
    <xf numFmtId="0" fontId="70" fillId="6" borderId="0" xfId="2" applyFont="1" applyFill="1" applyAlignment="1">
      <alignment horizontal="center" vertical="center"/>
    </xf>
    <xf numFmtId="0" fontId="22" fillId="0" borderId="0" xfId="2" applyFont="1" applyAlignment="1">
      <alignment horizontal="right" vertical="center"/>
    </xf>
    <xf numFmtId="0" fontId="71" fillId="0" borderId="0" xfId="2" applyFont="1" applyAlignment="1">
      <alignment horizontal="center" vertical="center"/>
    </xf>
    <xf numFmtId="0" fontId="70" fillId="6" borderId="4" xfId="2" applyFont="1" applyFill="1" applyBorder="1" applyAlignment="1">
      <alignment horizontal="center" vertical="center"/>
    </xf>
    <xf numFmtId="0" fontId="22" fillId="0" borderId="2" xfId="2" applyFont="1" applyBorder="1" applyAlignment="1">
      <alignment horizontal="center"/>
    </xf>
    <xf numFmtId="0" fontId="72" fillId="0" borderId="0" xfId="2" applyFont="1" applyAlignment="1">
      <alignment horizontal="right"/>
    </xf>
    <xf numFmtId="0" fontId="58" fillId="0" borderId="0" xfId="2" applyFont="1" applyAlignment="1">
      <alignment horizontal="center" vertical="center"/>
    </xf>
    <xf numFmtId="0" fontId="22" fillId="0" borderId="0" xfId="2" applyFont="1" applyAlignment="1">
      <alignment horizontal="left" vertical="center"/>
    </xf>
    <xf numFmtId="0" fontId="56" fillId="6" borderId="0" xfId="2" applyFont="1" applyFill="1" applyAlignment="1">
      <alignment vertical="center"/>
    </xf>
    <xf numFmtId="0" fontId="0" fillId="0" borderId="4" xfId="0" applyBorder="1" applyAlignment="1">
      <alignment horizontal="center" vertical="center"/>
    </xf>
    <xf numFmtId="0" fontId="39" fillId="0" borderId="0" xfId="2" applyFont="1" applyAlignment="1">
      <alignment horizontal="right"/>
    </xf>
    <xf numFmtId="0" fontId="33" fillId="0" borderId="0" xfId="2" applyFont="1" applyAlignment="1">
      <alignment horizontal="center" vertical="center"/>
    </xf>
    <xf numFmtId="0" fontId="3" fillId="0" borderId="0" xfId="2" applyFont="1" applyAlignment="1">
      <alignment horizontal="left" vertical="center"/>
    </xf>
    <xf numFmtId="0" fontId="31" fillId="6" borderId="0" xfId="2" applyFont="1" applyFill="1" applyAlignment="1">
      <alignment horizontal="center" vertical="center"/>
    </xf>
    <xf numFmtId="0" fontId="9" fillId="0" borderId="0" xfId="2" applyFont="1"/>
    <xf numFmtId="0" fontId="73" fillId="0" borderId="0" xfId="2" applyFont="1" applyAlignment="1">
      <alignment horizontal="right"/>
    </xf>
    <xf numFmtId="0" fontId="13" fillId="0" borderId="0" xfId="2" applyFont="1" applyAlignment="1">
      <alignment vertical="top" wrapText="1"/>
    </xf>
    <xf numFmtId="0" fontId="13" fillId="0" borderId="0" xfId="2" applyFont="1" applyAlignment="1">
      <alignment horizontal="left" vertical="top"/>
    </xf>
    <xf numFmtId="0" fontId="13" fillId="0" borderId="0" xfId="2" applyFont="1" applyAlignment="1">
      <alignment horizontal="justify" vertical="top" wrapText="1"/>
    </xf>
    <xf numFmtId="0" fontId="73" fillId="0" borderId="0" xfId="2" applyFont="1"/>
    <xf numFmtId="0" fontId="13" fillId="0" borderId="2" xfId="0" applyFont="1" applyBorder="1" applyAlignment="1">
      <alignment horizontal="center" vertical="center"/>
    </xf>
    <xf numFmtId="0" fontId="13" fillId="0" borderId="0" xfId="0" applyFont="1" applyAlignment="1">
      <alignment horizontal="center" vertical="center"/>
    </xf>
    <xf numFmtId="0" fontId="74" fillId="0" borderId="10" xfId="2" applyFont="1" applyBorder="1" applyAlignment="1">
      <alignment horizontal="center" vertical="center"/>
    </xf>
    <xf numFmtId="0" fontId="13" fillId="6" borderId="2" xfId="2" applyFont="1" applyFill="1" applyBorder="1" applyAlignment="1">
      <alignment vertical="center"/>
    </xf>
    <xf numFmtId="0" fontId="13" fillId="0" borderId="10" xfId="2" applyFont="1" applyBorder="1" applyAlignment="1">
      <alignment horizontal="center" vertical="center"/>
    </xf>
    <xf numFmtId="0" fontId="73" fillId="6" borderId="0" xfId="2" applyFont="1" applyFill="1" applyAlignment="1">
      <alignment horizontal="center" vertical="center"/>
    </xf>
    <xf numFmtId="0" fontId="13" fillId="6" borderId="0" xfId="2" applyFont="1" applyFill="1" applyAlignment="1">
      <alignment horizontal="left" vertical="center"/>
    </xf>
    <xf numFmtId="0" fontId="13" fillId="9" borderId="0" xfId="5" applyFont="1" applyFill="1" applyAlignment="1">
      <alignment vertical="center"/>
    </xf>
    <xf numFmtId="0" fontId="13" fillId="10" borderId="12" xfId="0" applyFont="1" applyFill="1" applyBorder="1" applyAlignment="1" applyProtection="1">
      <alignment horizontal="center" vertical="center"/>
      <protection locked="0"/>
    </xf>
    <xf numFmtId="0" fontId="13" fillId="10" borderId="13" xfId="0" applyFont="1" applyFill="1" applyBorder="1" applyAlignment="1" applyProtection="1">
      <alignment horizontal="center" vertical="center"/>
      <protection locked="0"/>
    </xf>
    <xf numFmtId="0" fontId="13" fillId="0" borderId="0" xfId="2" applyFont="1" applyAlignment="1">
      <alignment horizontal="right" vertical="center"/>
    </xf>
    <xf numFmtId="0" fontId="74" fillId="0" borderId="0" xfId="2" applyFont="1" applyAlignment="1">
      <alignment horizontal="center" vertical="center"/>
    </xf>
    <xf numFmtId="0" fontId="13" fillId="0" borderId="4" xfId="0" applyFont="1" applyBorder="1" applyAlignment="1" applyProtection="1">
      <alignment horizontal="center" vertical="center"/>
      <protection locked="0"/>
    </xf>
    <xf numFmtId="0" fontId="13" fillId="0" borderId="2" xfId="2" applyFont="1" applyBorder="1" applyAlignment="1">
      <alignment horizontal="center"/>
    </xf>
    <xf numFmtId="0" fontId="75" fillId="0" borderId="0" xfId="2" applyFont="1" applyAlignment="1">
      <alignment horizontal="right"/>
    </xf>
    <xf numFmtId="0" fontId="18" fillId="0" borderId="0" xfId="2" applyFont="1" applyAlignment="1">
      <alignment horizontal="center" vertical="center"/>
    </xf>
    <xf numFmtId="0" fontId="18" fillId="0" borderId="0" xfId="2" applyFont="1" applyAlignment="1">
      <alignment horizontal="center" vertical="center"/>
    </xf>
    <xf numFmtId="0" fontId="74" fillId="0" borderId="0" xfId="2" applyFont="1"/>
    <xf numFmtId="0" fontId="0" fillId="0" borderId="0" xfId="2" applyFont="1"/>
    <xf numFmtId="0" fontId="76" fillId="0" borderId="0" xfId="2" applyFont="1"/>
    <xf numFmtId="0" fontId="73" fillId="0" borderId="0" xfId="2" applyFont="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5" fillId="6" borderId="0" xfId="2" applyFont="1" applyFill="1" applyAlignment="1">
      <alignment horizontal="left" vertical="center"/>
    </xf>
    <xf numFmtId="0" fontId="13" fillId="0" borderId="11" xfId="2" applyFont="1" applyBorder="1" applyAlignment="1">
      <alignment horizontal="center" vertical="center"/>
    </xf>
    <xf numFmtId="0" fontId="74" fillId="6" borderId="0" xfId="2" applyFont="1" applyFill="1" applyAlignment="1">
      <alignment horizontal="center" vertical="center"/>
    </xf>
    <xf numFmtId="0" fontId="13" fillId="0" borderId="6" xfId="0" applyFont="1" applyBorder="1" applyAlignment="1">
      <alignment horizontal="center" vertical="center"/>
    </xf>
    <xf numFmtId="0" fontId="77" fillId="0" borderId="0" xfId="2" applyFont="1" applyAlignment="1">
      <alignment horizontal="left"/>
    </xf>
    <xf numFmtId="0" fontId="13" fillId="0" borderId="2" xfId="0" applyFont="1" applyBorder="1"/>
    <xf numFmtId="0" fontId="78" fillId="0" borderId="0" xfId="2" applyFont="1" applyAlignment="1">
      <alignment horizontal="center" vertical="center"/>
    </xf>
    <xf numFmtId="0" fontId="76" fillId="0" borderId="0" xfId="2" applyFont="1" applyAlignment="1">
      <alignment horizontal="left"/>
    </xf>
    <xf numFmtId="0" fontId="79" fillId="0" borderId="0" xfId="2" applyFont="1"/>
    <xf numFmtId="0" fontId="80" fillId="0" borderId="10" xfId="2" applyFont="1" applyBorder="1" applyAlignment="1">
      <alignment horizontal="center" vertical="center"/>
    </xf>
    <xf numFmtId="0" fontId="79" fillId="6" borderId="2" xfId="2" applyFont="1" applyFill="1" applyBorder="1" applyAlignment="1">
      <alignment vertical="center"/>
    </xf>
    <xf numFmtId="0" fontId="81" fillId="6" borderId="0" xfId="2" applyFont="1" applyFill="1" applyAlignment="1">
      <alignment horizontal="center" vertical="center"/>
    </xf>
    <xf numFmtId="0" fontId="54" fillId="6" borderId="0" xfId="2" applyFont="1" applyFill="1" applyAlignment="1">
      <alignment horizontal="left" vertical="center"/>
    </xf>
    <xf numFmtId="0" fontId="54" fillId="6" borderId="0" xfId="2" applyFont="1" applyFill="1" applyAlignment="1">
      <alignment horizontal="left" vertical="center"/>
    </xf>
    <xf numFmtId="0" fontId="16" fillId="9" borderId="0" xfId="5" applyFont="1" applyFill="1" applyAlignment="1">
      <alignment vertical="center"/>
    </xf>
    <xf numFmtId="0" fontId="81" fillId="6" borderId="0" xfId="2" applyFont="1" applyFill="1" applyAlignment="1">
      <alignment horizontal="center" vertical="center"/>
    </xf>
    <xf numFmtId="0" fontId="54" fillId="10" borderId="12" xfId="2" applyFont="1" applyFill="1" applyBorder="1" applyAlignment="1" applyProtection="1">
      <alignment horizontal="center" vertical="center"/>
      <protection locked="0"/>
    </xf>
    <xf numFmtId="0" fontId="54" fillId="10" borderId="13" xfId="2" applyFont="1" applyFill="1" applyBorder="1" applyAlignment="1" applyProtection="1">
      <alignment horizontal="center" vertical="center"/>
      <protection locked="0"/>
    </xf>
    <xf numFmtId="0" fontId="13" fillId="0" borderId="4" xfId="0" applyFont="1" applyBorder="1" applyAlignment="1">
      <alignment horizontal="center" vertical="center"/>
    </xf>
    <xf numFmtId="0" fontId="82" fillId="0" borderId="0" xfId="2" applyFont="1" applyAlignment="1">
      <alignment horizontal="right"/>
    </xf>
    <xf numFmtId="0" fontId="83" fillId="0" borderId="0" xfId="2" applyFont="1" applyAlignment="1">
      <alignment horizontal="center" vertical="center"/>
    </xf>
    <xf numFmtId="0" fontId="13" fillId="10" borderId="10" xfId="2" applyFont="1" applyFill="1" applyBorder="1" applyAlignment="1">
      <alignment horizontal="center"/>
    </xf>
    <xf numFmtId="0" fontId="13" fillId="10" borderId="10" xfId="2" applyFont="1" applyFill="1" applyBorder="1" applyAlignment="1" applyProtection="1">
      <alignment horizontal="left"/>
      <protection locked="0"/>
    </xf>
    <xf numFmtId="0" fontId="81" fillId="10" borderId="12" xfId="2" applyFont="1" applyFill="1" applyBorder="1" applyAlignment="1" applyProtection="1">
      <alignment horizontal="center" vertical="center"/>
      <protection locked="0"/>
    </xf>
    <xf numFmtId="0" fontId="81" fillId="10" borderId="13" xfId="2" applyFont="1" applyFill="1" applyBorder="1" applyAlignment="1" applyProtection="1">
      <alignment horizontal="center" vertical="center"/>
      <protection locked="0"/>
    </xf>
    <xf numFmtId="0" fontId="13" fillId="0" borderId="2" xfId="2" applyFont="1" applyBorder="1" applyAlignment="1">
      <alignment horizontal="center" vertical="center"/>
    </xf>
    <xf numFmtId="0" fontId="13" fillId="10" borderId="10" xfId="2" applyFont="1" applyFill="1" applyBorder="1" applyAlignment="1" applyProtection="1">
      <alignment horizontal="center" vertical="center"/>
      <protection locked="0"/>
    </xf>
    <xf numFmtId="0" fontId="13" fillId="10" borderId="12" xfId="0" applyFont="1" applyFill="1" applyBorder="1" applyAlignment="1" applyProtection="1">
      <alignment vertical="center"/>
      <protection locked="0"/>
    </xf>
    <xf numFmtId="0" fontId="13" fillId="10" borderId="13" xfId="0" applyFont="1" applyFill="1" applyBorder="1" applyAlignment="1" applyProtection="1">
      <alignment vertical="center"/>
      <protection locked="0"/>
    </xf>
    <xf numFmtId="0" fontId="13" fillId="0" borderId="0" xfId="2" applyFont="1" applyAlignment="1">
      <alignment horizontal="center"/>
    </xf>
    <xf numFmtId="0" fontId="13" fillId="0" borderId="2" xfId="2" applyFont="1" applyBorder="1" applyAlignment="1">
      <alignment horizontal="center"/>
    </xf>
    <xf numFmtId="0" fontId="13" fillId="0" borderId="0" xfId="0" applyFont="1" applyAlignment="1">
      <alignment horizontal="left"/>
    </xf>
    <xf numFmtId="164" fontId="13" fillId="0" borderId="0" xfId="2" applyNumberFormat="1" applyFont="1" applyAlignment="1">
      <alignment horizontal="center" vertical="center"/>
    </xf>
    <xf numFmtId="0" fontId="13" fillId="0" borderId="0" xfId="2" applyFont="1" applyAlignment="1">
      <alignment horizontal="center" vertical="top" wrapText="1"/>
    </xf>
    <xf numFmtId="0" fontId="13" fillId="0" borderId="2" xfId="0" applyFont="1" applyBorder="1" applyAlignment="1">
      <alignment horizontal="center"/>
    </xf>
    <xf numFmtId="0" fontId="13" fillId="0" borderId="0" xfId="0" applyFont="1" applyAlignment="1">
      <alignment horizontal="center"/>
    </xf>
    <xf numFmtId="0" fontId="13" fillId="0" borderId="8" xfId="0" applyFont="1" applyBorder="1"/>
    <xf numFmtId="0" fontId="84" fillId="10" borderId="12" xfId="0" applyFont="1" applyFill="1" applyBorder="1" applyAlignment="1" applyProtection="1">
      <alignment horizontal="center" vertical="center"/>
      <protection locked="0"/>
    </xf>
    <xf numFmtId="0" fontId="84" fillId="10" borderId="13" xfId="0" applyFont="1" applyFill="1" applyBorder="1" applyAlignment="1" applyProtection="1">
      <alignment horizontal="center" vertical="center"/>
      <protection locked="0"/>
    </xf>
    <xf numFmtId="0" fontId="84" fillId="10" borderId="10" xfId="2" applyFont="1" applyFill="1" applyBorder="1" applyAlignment="1" applyProtection="1">
      <alignment horizontal="center"/>
      <protection locked="0"/>
    </xf>
    <xf numFmtId="0" fontId="84" fillId="10" borderId="12" xfId="0" applyFont="1" applyFill="1" applyBorder="1" applyAlignment="1" applyProtection="1">
      <alignment horizontal="center"/>
      <protection locked="0"/>
    </xf>
    <xf numFmtId="0" fontId="84" fillId="10" borderId="13" xfId="0" applyFont="1" applyFill="1" applyBorder="1" applyAlignment="1" applyProtection="1">
      <alignment horizontal="center"/>
      <protection locked="0"/>
    </xf>
    <xf numFmtId="0" fontId="82" fillId="6" borderId="0" xfId="2" applyFont="1" applyFill="1" applyAlignment="1">
      <alignment horizontal="left" vertical="center"/>
    </xf>
    <xf numFmtId="0" fontId="79" fillId="0" borderId="10" xfId="2" applyFont="1" applyBorder="1" applyAlignment="1">
      <alignment horizontal="center" vertical="center"/>
    </xf>
    <xf numFmtId="0" fontId="13" fillId="0" borderId="8" xfId="0" applyFont="1" applyBorder="1" applyAlignment="1">
      <alignment horizontal="center" vertical="center"/>
    </xf>
    <xf numFmtId="0" fontId="13" fillId="0" borderId="10" xfId="2" applyFont="1" applyBorder="1" applyAlignment="1" applyProtection="1">
      <alignment horizontal="center"/>
      <protection locked="0"/>
    </xf>
    <xf numFmtId="0" fontId="31" fillId="0" borderId="0" xfId="5" applyFont="1" applyAlignment="1">
      <alignment horizontal="right"/>
    </xf>
    <xf numFmtId="0" fontId="73" fillId="0" borderId="0" xfId="5" applyFont="1" applyAlignment="1">
      <alignment horizontal="right"/>
    </xf>
    <xf numFmtId="0" fontId="13" fillId="0" borderId="0" xfId="5" applyFont="1"/>
    <xf numFmtId="0" fontId="2" fillId="11" borderId="0" xfId="5" applyFill="1"/>
    <xf numFmtId="0" fontId="13" fillId="0" borderId="0" xfId="5" applyFont="1" applyAlignment="1">
      <alignment horizontal="center" vertical="top" wrapText="1"/>
    </xf>
    <xf numFmtId="0" fontId="73" fillId="0" borderId="0" xfId="5" applyFont="1"/>
    <xf numFmtId="0" fontId="79" fillId="0" borderId="0" xfId="5" applyFont="1"/>
    <xf numFmtId="0" fontId="79" fillId="0" borderId="10" xfId="5" applyFont="1" applyBorder="1" applyAlignment="1">
      <alignment horizontal="center" vertical="center"/>
    </xf>
    <xf numFmtId="0" fontId="81" fillId="9" borderId="0" xfId="5" applyFont="1" applyFill="1" applyAlignment="1">
      <alignment horizontal="center" vertical="center"/>
    </xf>
    <xf numFmtId="0" fontId="0" fillId="0" borderId="0" xfId="5" applyFont="1"/>
    <xf numFmtId="0" fontId="54" fillId="9" borderId="0" xfId="5" applyFont="1" applyFill="1" applyAlignment="1">
      <alignment horizontal="left" vertical="center"/>
    </xf>
    <xf numFmtId="0" fontId="13" fillId="0" borderId="0" xfId="5" applyFont="1" applyAlignment="1">
      <alignment horizontal="right" vertical="center"/>
    </xf>
    <xf numFmtId="0" fontId="74" fillId="0" borderId="0" xfId="5" applyFont="1" applyAlignment="1">
      <alignment horizontal="center" vertical="center"/>
    </xf>
    <xf numFmtId="0" fontId="13" fillId="0" borderId="0" xfId="5" applyFont="1" applyAlignment="1">
      <alignment horizontal="center" vertical="center"/>
    </xf>
    <xf numFmtId="0" fontId="13" fillId="10" borderId="10" xfId="5" applyFont="1" applyFill="1" applyBorder="1" applyAlignment="1" applyProtection="1">
      <alignment horizontal="center"/>
      <protection locked="0"/>
    </xf>
    <xf numFmtId="0" fontId="13" fillId="10" borderId="12" xfId="0" applyFont="1" applyFill="1" applyBorder="1" applyProtection="1">
      <protection locked="0"/>
    </xf>
    <xf numFmtId="0" fontId="13" fillId="10" borderId="13" xfId="0" applyFont="1" applyFill="1" applyBorder="1" applyProtection="1">
      <protection locked="0"/>
    </xf>
    <xf numFmtId="0" fontId="82" fillId="0" borderId="0" xfId="5" applyFont="1" applyAlignment="1">
      <alignment horizontal="right"/>
    </xf>
    <xf numFmtId="0" fontId="83" fillId="0" borderId="0" xfId="5" applyFont="1" applyAlignment="1">
      <alignment horizontal="center" vertical="center"/>
    </xf>
    <xf numFmtId="164" fontId="13" fillId="0" borderId="0" xfId="5" applyNumberFormat="1" applyFont="1" applyAlignment="1">
      <alignment horizontal="center" vertical="center"/>
    </xf>
    <xf numFmtId="0" fontId="85" fillId="9" borderId="0" xfId="5" applyFont="1" applyFill="1" applyAlignment="1">
      <alignment horizontal="left" vertical="center"/>
    </xf>
    <xf numFmtId="0" fontId="86" fillId="0" borderId="0" xfId="5" applyFont="1" applyAlignment="1">
      <alignment vertical="center"/>
    </xf>
    <xf numFmtId="0" fontId="74" fillId="6" borderId="0" xfId="2" applyFont="1" applyFill="1" applyAlignment="1">
      <alignment vertical="center"/>
    </xf>
    <xf numFmtId="0" fontId="13" fillId="6" borderId="0" xfId="2" applyFont="1" applyFill="1" applyAlignment="1">
      <alignment vertical="center"/>
    </xf>
    <xf numFmtId="0" fontId="13" fillId="0" borderId="4" xfId="2" applyFont="1" applyBorder="1" applyAlignment="1">
      <alignment horizontal="center"/>
    </xf>
    <xf numFmtId="0" fontId="73" fillId="0" borderId="0" xfId="2" applyFont="1" applyAlignment="1">
      <alignment horizontal="left"/>
    </xf>
    <xf numFmtId="0" fontId="54" fillId="6" borderId="0" xfId="2" applyFont="1" applyFill="1" applyAlignment="1">
      <alignment vertical="center"/>
    </xf>
    <xf numFmtId="0" fontId="81" fillId="6" borderId="4" xfId="2" applyFont="1" applyFill="1" applyBorder="1" applyAlignment="1">
      <alignment horizontal="center" vertical="center"/>
    </xf>
    <xf numFmtId="0" fontId="54" fillId="6" borderId="0" xfId="2" applyFont="1" applyFill="1" applyAlignment="1">
      <alignment horizontal="center" vertical="center"/>
    </xf>
    <xf numFmtId="0" fontId="54" fillId="0" borderId="0" xfId="2" applyFont="1" applyAlignment="1">
      <alignment horizontal="center"/>
    </xf>
    <xf numFmtId="0" fontId="81" fillId="6" borderId="12" xfId="2" applyFont="1" applyFill="1" applyBorder="1" applyAlignment="1">
      <alignment horizontal="center" vertical="center"/>
    </xf>
    <xf numFmtId="0" fontId="81" fillId="6" borderId="13" xfId="2" applyFont="1" applyFill="1" applyBorder="1" applyAlignment="1">
      <alignment horizontal="center" vertical="center"/>
    </xf>
    <xf numFmtId="0" fontId="85" fillId="6" borderId="0" xfId="2" applyFont="1" applyFill="1" applyAlignment="1">
      <alignment vertical="center"/>
    </xf>
    <xf numFmtId="0" fontId="13" fillId="0" borderId="10" xfId="0" applyFont="1" applyBorder="1" applyAlignment="1">
      <alignment horizontal="center" vertical="center"/>
    </xf>
    <xf numFmtId="0" fontId="13" fillId="10" borderId="10" xfId="0" applyFont="1" applyFill="1" applyBorder="1" applyAlignment="1" applyProtection="1">
      <alignment horizontal="center" vertical="center"/>
      <protection locked="0"/>
    </xf>
    <xf numFmtId="0" fontId="85" fillId="10" borderId="12" xfId="2" applyFont="1" applyFill="1" applyBorder="1" applyAlignment="1" applyProtection="1">
      <alignment horizontal="center" vertical="center"/>
      <protection locked="0"/>
    </xf>
    <xf numFmtId="0" fontId="85" fillId="10" borderId="13" xfId="2" applyFont="1" applyFill="1" applyBorder="1" applyAlignment="1" applyProtection="1">
      <alignment horizontal="center" vertical="center"/>
      <protection locked="0"/>
    </xf>
    <xf numFmtId="0" fontId="2" fillId="11" borderId="0" xfId="2" applyFill="1"/>
    <xf numFmtId="0" fontId="81" fillId="6" borderId="0" xfId="2" applyFont="1" applyFill="1" applyAlignment="1" applyProtection="1">
      <alignment horizontal="center" vertical="center"/>
      <protection locked="0"/>
    </xf>
    <xf numFmtId="0" fontId="85" fillId="6" borderId="0" xfId="2" applyFont="1" applyFill="1" applyAlignment="1" applyProtection="1">
      <alignment horizontal="center" vertical="center"/>
      <protection locked="0"/>
    </xf>
    <xf numFmtId="0" fontId="16" fillId="6" borderId="0" xfId="2" applyFont="1" applyFill="1" applyAlignment="1">
      <alignment horizontal="center" vertical="center"/>
    </xf>
    <xf numFmtId="0" fontId="16" fillId="0" borderId="0" xfId="2" applyFont="1" applyAlignment="1">
      <alignment horizontal="center" vertical="center"/>
    </xf>
    <xf numFmtId="0" fontId="17" fillId="0" borderId="0" xfId="5" applyFont="1" applyAlignment="1">
      <alignment vertical="center" wrapText="1"/>
    </xf>
    <xf numFmtId="0" fontId="13" fillId="0" borderId="0" xfId="0" applyFont="1" applyAlignment="1">
      <alignment horizontal="justify"/>
    </xf>
    <xf numFmtId="0" fontId="87" fillId="0" borderId="0" xfId="5" applyFont="1" applyAlignment="1">
      <alignment vertical="center" wrapText="1"/>
    </xf>
    <xf numFmtId="0" fontId="13" fillId="0" borderId="0" xfId="0" applyFont="1" applyAlignment="1">
      <alignment horizontal="left"/>
    </xf>
    <xf numFmtId="0" fontId="81" fillId="6" borderId="10" xfId="2" applyFont="1" applyFill="1" applyBorder="1" applyAlignment="1">
      <alignment horizontal="center" vertical="center"/>
    </xf>
    <xf numFmtId="0" fontId="86" fillId="0" borderId="0" xfId="5" applyFont="1" applyAlignment="1">
      <alignment vertical="center" wrapText="1"/>
    </xf>
    <xf numFmtId="0" fontId="86" fillId="0" borderId="0" xfId="5" applyFont="1" applyAlignment="1">
      <alignment horizontal="center" vertical="center"/>
    </xf>
    <xf numFmtId="0" fontId="13" fillId="0" borderId="0" xfId="0" applyFont="1" applyAlignment="1">
      <alignment horizontal="center" vertical="center"/>
    </xf>
    <xf numFmtId="0" fontId="85" fillId="10" borderId="14" xfId="2" applyFont="1" applyFill="1" applyBorder="1" applyAlignment="1" applyProtection="1">
      <alignment horizontal="center" vertical="center"/>
      <protection locked="0"/>
    </xf>
    <xf numFmtId="0" fontId="13" fillId="0" borderId="0" xfId="2" applyFont="1" applyAlignment="1">
      <alignment horizontal="left"/>
    </xf>
    <xf numFmtId="0" fontId="16" fillId="0" borderId="0" xfId="2" applyFont="1" applyAlignment="1">
      <alignment horizontal="right" vertical="center"/>
    </xf>
    <xf numFmtId="0" fontId="16" fillId="0" borderId="7" xfId="2" applyFont="1" applyBorder="1" applyAlignment="1">
      <alignment horizontal="right" vertical="center"/>
    </xf>
    <xf numFmtId="0" fontId="13" fillId="0" borderId="2" xfId="2" applyFont="1" applyBorder="1"/>
    <xf numFmtId="0" fontId="13" fillId="3" borderId="6" xfId="6" applyFont="1" applyFill="1" applyBorder="1"/>
    <xf numFmtId="0" fontId="13" fillId="3" borderId="0" xfId="6" applyFont="1" applyFill="1" applyBorder="1"/>
    <xf numFmtId="0" fontId="13" fillId="3" borderId="0" xfId="6" applyFont="1" applyFill="1" applyBorder="1" applyAlignment="1">
      <alignment horizontal="center"/>
    </xf>
    <xf numFmtId="0" fontId="13" fillId="10" borderId="15" xfId="6" applyFont="1" applyFill="1" applyBorder="1"/>
    <xf numFmtId="0" fontId="16" fillId="0" borderId="7" xfId="2" applyFont="1" applyBorder="1" applyAlignment="1">
      <alignment horizontal="center" vertical="center"/>
    </xf>
    <xf numFmtId="0" fontId="16" fillId="3" borderId="8" xfId="6" applyFont="1" applyFill="1" applyBorder="1" applyAlignment="1">
      <alignment horizontal="right"/>
    </xf>
    <xf numFmtId="0" fontId="16" fillId="3" borderId="2" xfId="6" applyFont="1" applyFill="1" applyBorder="1" applyAlignment="1">
      <alignment horizontal="right"/>
    </xf>
    <xf numFmtId="0" fontId="16" fillId="3" borderId="2" xfId="6" applyFont="1" applyFill="1" applyBorder="1"/>
    <xf numFmtId="0" fontId="13" fillId="3" borderId="2" xfId="6" applyFont="1" applyFill="1" applyBorder="1"/>
    <xf numFmtId="0" fontId="16" fillId="3" borderId="0" xfId="6" applyFont="1" applyFill="1" applyBorder="1"/>
    <xf numFmtId="0" fontId="13" fillId="10" borderId="16" xfId="6" applyFont="1" applyFill="1" applyBorder="1"/>
    <xf numFmtId="0" fontId="16" fillId="3" borderId="6" xfId="6" applyFont="1" applyFill="1" applyBorder="1" applyAlignment="1">
      <alignment horizontal="right"/>
    </xf>
    <xf numFmtId="0" fontId="16" fillId="3" borderId="0" xfId="6" applyFont="1" applyFill="1" applyBorder="1" applyAlignment="1">
      <alignment horizontal="right"/>
    </xf>
    <xf numFmtId="0" fontId="16" fillId="10" borderId="15" xfId="6" applyFont="1" applyFill="1" applyBorder="1"/>
    <xf numFmtId="0" fontId="16" fillId="3" borderId="8" xfId="6" applyFont="1" applyFill="1" applyBorder="1" applyAlignment="1">
      <alignment horizontal="right" vertical="top"/>
    </xf>
    <xf numFmtId="0" fontId="16" fillId="3" borderId="2" xfId="6" applyFont="1" applyFill="1" applyBorder="1" applyAlignment="1">
      <alignment horizontal="right" vertical="top"/>
    </xf>
    <xf numFmtId="0" fontId="16" fillId="3" borderId="2" xfId="6" applyFont="1" applyFill="1" applyBorder="1" applyAlignment="1">
      <alignment vertical="top"/>
    </xf>
    <xf numFmtId="0" fontId="16" fillId="10" borderId="16" xfId="6" applyFont="1" applyFill="1" applyBorder="1" applyAlignment="1">
      <alignment vertical="top"/>
    </xf>
    <xf numFmtId="0" fontId="13" fillId="0" borderId="10" xfId="2" applyFont="1" applyBorder="1" applyAlignment="1" applyProtection="1">
      <alignment horizontal="center" vertical="center"/>
      <protection locked="0"/>
    </xf>
    <xf numFmtId="0" fontId="13" fillId="3" borderId="8" xfId="6" applyFont="1" applyFill="1" applyBorder="1"/>
    <xf numFmtId="0" fontId="16" fillId="10" borderId="16" xfId="6" applyFont="1" applyFill="1" applyBorder="1"/>
    <xf numFmtId="0" fontId="76" fillId="0" borderId="0" xfId="2" applyFont="1" applyAlignment="1">
      <alignment horizontal="center"/>
    </xf>
    <xf numFmtId="0" fontId="16" fillId="0" borderId="0" xfId="2" applyFont="1" applyAlignment="1">
      <alignment vertical="top"/>
    </xf>
    <xf numFmtId="0" fontId="13" fillId="10" borderId="11" xfId="6" applyFont="1" applyFill="1" applyBorder="1"/>
    <xf numFmtId="0" fontId="16" fillId="10" borderId="11" xfId="6" applyFont="1" applyFill="1" applyBorder="1"/>
    <xf numFmtId="0" fontId="2" fillId="0" borderId="10" xfId="2" applyBorder="1" applyAlignment="1" applyProtection="1">
      <alignment horizontal="center" vertical="center"/>
      <protection locked="0"/>
    </xf>
    <xf numFmtId="0" fontId="89" fillId="0" borderId="0" xfId="2" applyFont="1" applyAlignment="1">
      <alignment horizontal="center"/>
    </xf>
    <xf numFmtId="0" fontId="66" fillId="0" borderId="0" xfId="0" applyFont="1" applyAlignment="1">
      <alignment horizontal="justify" vertical="top"/>
    </xf>
    <xf numFmtId="0" fontId="22" fillId="0" borderId="0" xfId="2" applyFont="1" applyAlignment="1">
      <alignment horizontal="center"/>
    </xf>
    <xf numFmtId="0" fontId="22" fillId="0" borderId="0" xfId="2" applyFont="1" applyAlignment="1">
      <alignment horizontal="justify"/>
    </xf>
    <xf numFmtId="0" fontId="13" fillId="3" borderId="2" xfId="2" applyFont="1" applyFill="1" applyBorder="1" applyAlignment="1">
      <alignment horizontal="center"/>
    </xf>
    <xf numFmtId="0" fontId="14" fillId="10" borderId="2" xfId="0" applyFont="1" applyFill="1" applyBorder="1" applyAlignment="1">
      <alignment horizontal="center" vertical="center"/>
    </xf>
    <xf numFmtId="0" fontId="13" fillId="0" borderId="0" xfId="0" applyFont="1" applyAlignment="1">
      <alignment vertical="center"/>
    </xf>
    <xf numFmtId="0" fontId="79" fillId="3" borderId="2" xfId="2" applyFont="1" applyFill="1" applyBorder="1" applyAlignment="1">
      <alignment horizontal="center"/>
    </xf>
    <xf numFmtId="0" fontId="79" fillId="0" borderId="0" xfId="0" applyFont="1" applyAlignment="1">
      <alignment horizontal="center" vertical="center"/>
    </xf>
    <xf numFmtId="0" fontId="90" fillId="10" borderId="2" xfId="0" applyFont="1" applyFill="1" applyBorder="1" applyAlignment="1">
      <alignment horizontal="center" vertical="center"/>
    </xf>
    <xf numFmtId="0" fontId="13" fillId="3" borderId="0" xfId="2" applyFont="1" applyFill="1" applyAlignment="1">
      <alignment horizontal="center"/>
    </xf>
    <xf numFmtId="0" fontId="91" fillId="10" borderId="0" xfId="0" applyFont="1" applyFill="1" applyAlignment="1">
      <alignment horizontal="center" vertical="center"/>
    </xf>
    <xf numFmtId="0" fontId="79" fillId="3" borderId="0" xfId="2" applyFont="1" applyFill="1" applyAlignment="1">
      <alignment horizontal="center"/>
    </xf>
    <xf numFmtId="0" fontId="92" fillId="10" borderId="0" xfId="0" applyFont="1" applyFill="1" applyAlignment="1">
      <alignment horizontal="center" vertical="center"/>
    </xf>
    <xf numFmtId="0" fontId="59" fillId="9" borderId="0" xfId="5" applyFont="1" applyFill="1" applyAlignment="1">
      <alignment vertical="center"/>
    </xf>
    <xf numFmtId="0" fontId="54" fillId="6" borderId="4" xfId="2" applyFont="1" applyFill="1" applyBorder="1" applyAlignment="1">
      <alignment horizontal="center" vertical="center"/>
    </xf>
    <xf numFmtId="0" fontId="92" fillId="10" borderId="2" xfId="0" applyFont="1" applyFill="1" applyBorder="1" applyAlignment="1">
      <alignment horizontal="center" vertical="center"/>
    </xf>
    <xf numFmtId="0" fontId="14" fillId="10" borderId="0" xfId="0" applyFont="1" applyFill="1" applyAlignment="1">
      <alignment horizontal="center" vertical="center"/>
    </xf>
    <xf numFmtId="0" fontId="13" fillId="3" borderId="0" xfId="2" applyFont="1" applyFill="1" applyAlignment="1">
      <alignment horizontal="center"/>
    </xf>
    <xf numFmtId="0" fontId="14" fillId="3" borderId="0" xfId="0" applyFont="1" applyFill="1" applyAlignment="1">
      <alignment horizontal="center" vertical="center"/>
    </xf>
    <xf numFmtId="0" fontId="22" fillId="3" borderId="0" xfId="2" applyFont="1" applyFill="1"/>
    <xf numFmtId="0" fontId="13" fillId="3" borderId="0" xfId="0" applyFont="1" applyFill="1" applyAlignment="1">
      <alignment vertical="center"/>
    </xf>
    <xf numFmtId="0" fontId="79" fillId="3" borderId="0" xfId="2" applyFont="1" applyFill="1" applyAlignment="1">
      <alignment horizontal="center"/>
    </xf>
    <xf numFmtId="0" fontId="79" fillId="3" borderId="0" xfId="0" applyFont="1" applyFill="1" applyAlignment="1">
      <alignment horizontal="center" vertical="center"/>
    </xf>
    <xf numFmtId="0" fontId="92" fillId="3" borderId="0" xfId="0" applyFont="1" applyFill="1" applyAlignment="1">
      <alignment horizontal="center" vertical="center"/>
    </xf>
    <xf numFmtId="0" fontId="2" fillId="0" borderId="2" xfId="0" applyFont="1" applyBorder="1" applyAlignment="1">
      <alignment horizontal="center" vertical="center"/>
    </xf>
    <xf numFmtId="0" fontId="93" fillId="0" borderId="0" xfId="2" applyFont="1"/>
    <xf numFmtId="0" fontId="94" fillId="0" borderId="0" xfId="2" applyFont="1" applyAlignment="1">
      <alignment horizontal="left" vertical="center"/>
    </xf>
    <xf numFmtId="0" fontId="95" fillId="0" borderId="0" xfId="2" applyFont="1"/>
    <xf numFmtId="0" fontId="13" fillId="3" borderId="2" xfId="2" applyFont="1" applyFill="1" applyBorder="1" applyAlignment="1" applyProtection="1">
      <alignment horizontal="center"/>
      <protection locked="0"/>
    </xf>
    <xf numFmtId="0" fontId="14" fillId="10" borderId="2" xfId="0" applyFont="1" applyFill="1" applyBorder="1" applyAlignment="1" applyProtection="1">
      <alignment horizontal="center" vertical="center"/>
      <protection locked="0"/>
    </xf>
    <xf numFmtId="0" fontId="13" fillId="3" borderId="0" xfId="2" applyFont="1" applyFill="1" applyAlignment="1" applyProtection="1">
      <alignment horizontal="center"/>
      <protection locked="0"/>
    </xf>
    <xf numFmtId="0" fontId="13" fillId="3" borderId="0" xfId="2" applyFont="1" applyFill="1" applyAlignment="1" applyProtection="1">
      <alignment horizontal="center"/>
      <protection locked="0"/>
    </xf>
    <xf numFmtId="0" fontId="13" fillId="3" borderId="0" xfId="0" applyFont="1" applyFill="1" applyAlignment="1">
      <alignment horizontal="center" vertical="center"/>
    </xf>
    <xf numFmtId="0" fontId="77" fillId="0" borderId="0" xfId="2" applyFont="1"/>
    <xf numFmtId="0" fontId="22" fillId="0" borderId="2" xfId="2" applyFont="1" applyBorder="1" applyAlignment="1">
      <alignment horizontal="center"/>
    </xf>
    <xf numFmtId="0" fontId="22" fillId="0" borderId="4" xfId="2" applyFont="1" applyBorder="1" applyAlignment="1">
      <alignment horizontal="center"/>
    </xf>
    <xf numFmtId="0" fontId="58" fillId="0" borderId="0" xfId="2" applyFont="1" applyAlignment="1">
      <alignment horizontal="center" vertical="center"/>
    </xf>
    <xf numFmtId="0" fontId="13" fillId="0" borderId="0" xfId="0" applyFont="1" applyAlignment="1">
      <alignment horizontal="right" vertical="center"/>
    </xf>
    <xf numFmtId="0" fontId="22" fillId="0" borderId="0" xfId="2" applyFont="1" applyAlignment="1">
      <alignment horizontal="left"/>
    </xf>
    <xf numFmtId="165" fontId="22" fillId="0" borderId="0" xfId="2" applyNumberFormat="1" applyFont="1" applyAlignment="1">
      <alignment horizontal="center"/>
    </xf>
    <xf numFmtId="165" fontId="22" fillId="0" borderId="0" xfId="2" applyNumberFormat="1" applyFont="1" applyAlignment="1">
      <alignment horizontal="center"/>
    </xf>
    <xf numFmtId="0" fontId="76" fillId="3" borderId="0" xfId="2" applyFont="1" applyFill="1" applyAlignment="1">
      <alignment horizontal="left" vertical="center"/>
    </xf>
    <xf numFmtId="0" fontId="96" fillId="3" borderId="0" xfId="1" applyFont="1" applyFill="1" applyAlignment="1" applyProtection="1">
      <alignment horizontal="left" vertical="center"/>
    </xf>
    <xf numFmtId="0" fontId="13" fillId="3" borderId="0" xfId="1" applyFont="1" applyFill="1" applyAlignment="1" applyProtection="1">
      <alignment horizontal="left" vertical="center"/>
    </xf>
    <xf numFmtId="49" fontId="13" fillId="3" borderId="0" xfId="2" applyNumberFormat="1" applyFont="1" applyFill="1"/>
    <xf numFmtId="0" fontId="96" fillId="3" borderId="0" xfId="1" applyFont="1" applyFill="1" applyAlignment="1" applyProtection="1">
      <alignment vertical="center"/>
    </xf>
    <xf numFmtId="0" fontId="13" fillId="3" borderId="0" xfId="2" applyFont="1" applyFill="1" applyAlignment="1">
      <alignment horizontal="left"/>
    </xf>
    <xf numFmtId="0" fontId="13" fillId="3" borderId="12" xfId="2" applyFont="1" applyFill="1" applyBorder="1" applyAlignment="1" applyProtection="1">
      <alignment horizontal="left"/>
      <protection locked="0"/>
    </xf>
    <xf numFmtId="0" fontId="13" fillId="3" borderId="13" xfId="2" applyFont="1" applyFill="1" applyBorder="1" applyAlignment="1" applyProtection="1">
      <alignment horizontal="left"/>
      <protection locked="0"/>
    </xf>
    <xf numFmtId="0" fontId="100" fillId="3" borderId="12" xfId="3" applyFont="1" applyFill="1" applyBorder="1" applyAlignment="1" applyProtection="1">
      <alignment horizontal="center"/>
      <protection locked="0"/>
    </xf>
    <xf numFmtId="0" fontId="100" fillId="3" borderId="14" xfId="3" applyFont="1" applyFill="1" applyBorder="1" applyAlignment="1" applyProtection="1">
      <alignment horizontal="center"/>
      <protection locked="0"/>
    </xf>
    <xf numFmtId="0" fontId="100" fillId="3" borderId="13" xfId="3" applyFont="1" applyFill="1" applyBorder="1" applyAlignment="1" applyProtection="1">
      <alignment horizontal="center"/>
      <protection locked="0"/>
    </xf>
    <xf numFmtId="0" fontId="101" fillId="3" borderId="0" xfId="2" quotePrefix="1" applyFont="1" applyFill="1"/>
    <xf numFmtId="0" fontId="2" fillId="10" borderId="0" xfId="2" applyFill="1"/>
    <xf numFmtId="0" fontId="104" fillId="0" borderId="0" xfId="2" applyFont="1"/>
    <xf numFmtId="0" fontId="91" fillId="0" borderId="0" xfId="2" applyFont="1"/>
    <xf numFmtId="0" fontId="54" fillId="0" borderId="0" xfId="2" applyFont="1"/>
    <xf numFmtId="0" fontId="2" fillId="0" borderId="0" xfId="2" applyAlignment="1">
      <alignment horizontal="left"/>
    </xf>
    <xf numFmtId="0" fontId="54" fillId="0" borderId="0" xfId="2" applyFont="1" applyAlignment="1">
      <alignment horizontal="left"/>
    </xf>
    <xf numFmtId="0" fontId="76" fillId="6" borderId="0" xfId="2" applyFont="1" applyFill="1" applyAlignment="1">
      <alignment horizontal="center" wrapText="1"/>
    </xf>
    <xf numFmtId="0" fontId="105" fillId="6" borderId="0" xfId="2" applyFont="1" applyFill="1" applyAlignment="1">
      <alignment horizontal="center" wrapText="1"/>
    </xf>
    <xf numFmtId="0" fontId="106" fillId="12" borderId="10" xfId="2" applyFont="1" applyFill="1" applyBorder="1" applyAlignment="1">
      <alignment horizontal="center" vertical="center" wrapText="1"/>
    </xf>
    <xf numFmtId="0" fontId="7" fillId="12" borderId="10" xfId="2" applyFont="1" applyFill="1" applyBorder="1" applyAlignment="1">
      <alignment horizontal="center" vertical="center"/>
    </xf>
    <xf numFmtId="0" fontId="13" fillId="12" borderId="10" xfId="2" applyFont="1" applyFill="1" applyBorder="1" applyAlignment="1">
      <alignment horizontal="center"/>
    </xf>
    <xf numFmtId="0" fontId="2" fillId="6" borderId="0" xfId="2" applyFill="1" applyAlignment="1">
      <alignment wrapText="1"/>
    </xf>
    <xf numFmtId="0" fontId="13" fillId="0" borderId="10" xfId="2" applyFont="1" applyBorder="1" applyAlignment="1" applyProtection="1">
      <alignment horizontal="center"/>
      <protection locked="0"/>
    </xf>
    <xf numFmtId="0" fontId="107" fillId="0" borderId="0" xfId="2" applyFont="1" applyAlignment="1">
      <alignment horizontal="center" vertical="center"/>
    </xf>
    <xf numFmtId="0" fontId="13" fillId="3" borderId="4" xfId="2" applyFont="1" applyFill="1" applyBorder="1"/>
    <xf numFmtId="0" fontId="13" fillId="3" borderId="4" xfId="2" applyFont="1" applyFill="1" applyBorder="1" applyProtection="1">
      <protection locked="0"/>
    </xf>
    <xf numFmtId="0" fontId="13" fillId="0" borderId="0" xfId="2" applyFont="1" applyProtection="1">
      <protection locked="0"/>
    </xf>
    <xf numFmtId="0" fontId="76" fillId="6" borderId="2" xfId="2" applyFont="1" applyFill="1" applyBorder="1" applyAlignment="1">
      <alignment horizontal="center" wrapText="1"/>
    </xf>
    <xf numFmtId="0" fontId="7" fillId="12" borderId="10" xfId="2" applyFont="1" applyFill="1" applyBorder="1" applyAlignment="1">
      <alignment horizontal="center" vertical="center" wrapText="1"/>
    </xf>
    <xf numFmtId="0" fontId="13" fillId="0" borderId="0" xfId="2" applyFont="1" applyAlignment="1" applyProtection="1">
      <alignment horizontal="center"/>
      <protection locked="0"/>
    </xf>
    <xf numFmtId="0" fontId="102" fillId="13" borderId="0" xfId="1" applyFont="1" applyFill="1" applyAlignment="1" applyProtection="1">
      <alignment vertical="center"/>
    </xf>
    <xf numFmtId="0" fontId="2" fillId="13" borderId="0" xfId="2" applyFill="1"/>
    <xf numFmtId="0" fontId="3" fillId="13" borderId="0" xfId="2" applyFont="1" applyFill="1" applyAlignment="1">
      <alignment horizontal="left" vertical="center"/>
    </xf>
    <xf numFmtId="0" fontId="13" fillId="13" borderId="0" xfId="2" applyFont="1" applyFill="1"/>
    <xf numFmtId="49" fontId="103" fillId="13" borderId="0" xfId="2" applyNumberFormat="1" applyFont="1" applyFill="1"/>
    <xf numFmtId="49" fontId="7" fillId="13" borderId="0" xfId="2" applyNumberFormat="1" applyFont="1" applyFill="1"/>
    <xf numFmtId="0" fontId="10" fillId="13" borderId="0" xfId="2" applyFont="1" applyFill="1"/>
    <xf numFmtId="0" fontId="100" fillId="13" borderId="12" xfId="3" applyFont="1" applyFill="1" applyBorder="1" applyAlignment="1" applyProtection="1">
      <alignment horizontal="center"/>
      <protection locked="0"/>
    </xf>
    <xf numFmtId="0" fontId="100" fillId="13" borderId="14" xfId="3" applyFont="1" applyFill="1" applyBorder="1" applyAlignment="1" applyProtection="1">
      <alignment horizontal="center"/>
      <protection locked="0"/>
    </xf>
    <xf numFmtId="0" fontId="100" fillId="13" borderId="13" xfId="3" applyFont="1" applyFill="1" applyBorder="1" applyAlignment="1" applyProtection="1">
      <alignment horizontal="center"/>
      <protection locked="0"/>
    </xf>
    <xf numFmtId="0" fontId="13" fillId="13" borderId="0" xfId="2" applyFont="1" applyFill="1" applyAlignment="1">
      <alignment horizontal="left"/>
    </xf>
    <xf numFmtId="0" fontId="13" fillId="13" borderId="12" xfId="2" applyFont="1" applyFill="1" applyBorder="1" applyAlignment="1" applyProtection="1">
      <alignment horizontal="center"/>
      <protection locked="0"/>
    </xf>
    <xf numFmtId="0" fontId="13" fillId="13" borderId="14" xfId="2" applyFont="1" applyFill="1" applyBorder="1" applyAlignment="1" applyProtection="1">
      <alignment horizontal="center"/>
      <protection locked="0"/>
    </xf>
    <xf numFmtId="0" fontId="13" fillId="13" borderId="13" xfId="2" applyFont="1" applyFill="1" applyBorder="1" applyAlignment="1" applyProtection="1">
      <alignment horizontal="center"/>
      <protection locked="0"/>
    </xf>
    <xf numFmtId="0" fontId="1" fillId="13" borderId="0" xfId="2" applyFont="1" applyFill="1"/>
    <xf numFmtId="0" fontId="13" fillId="13" borderId="10" xfId="2" applyFont="1" applyFill="1" applyBorder="1" applyAlignment="1">
      <alignment horizontal="center"/>
    </xf>
    <xf numFmtId="0" fontId="13" fillId="12" borderId="10" xfId="2" applyFont="1" applyFill="1" applyBorder="1" applyAlignment="1" applyProtection="1">
      <alignment horizontal="center"/>
      <protection locked="0"/>
    </xf>
  </cellXfs>
  <cellStyles count="7">
    <cellStyle name="Hipervínculo" xfId="4" builtinId="8"/>
    <cellStyle name="Hipervínculo 2" xfId="3"/>
    <cellStyle name="Hipervínculo 3" xfId="1"/>
    <cellStyle name="Normal" xfId="0" builtinId="0"/>
    <cellStyle name="Normal 2 2" xfId="2"/>
    <cellStyle name="Normal 4" xfId="5"/>
    <cellStyle name="Nota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CO" sz="800"/>
              <a:t>Magnitudes Inversamente Proporcionales: obreros y tejas</a:t>
            </a:r>
          </a:p>
        </c:rich>
      </c:tx>
      <c:layout/>
      <c:overlay val="0"/>
    </c:title>
    <c:autoTitleDeleted val="0"/>
    <c:plotArea>
      <c:layout/>
      <c:lineChart>
        <c:grouping val="standard"/>
        <c:varyColors val="0"/>
        <c:ser>
          <c:idx val="0"/>
          <c:order val="0"/>
          <c:marker>
            <c:symbol val="none"/>
          </c:marker>
          <c:val>
            <c:numRef>
              <c:f>[1]N!$L$1761:$L$1766</c:f>
              <c:numCache>
                <c:formatCode>General</c:formatCode>
                <c:ptCount val="6"/>
                <c:pt idx="0">
                  <c:v>600</c:v>
                </c:pt>
                <c:pt idx="1">
                  <c:v>300</c:v>
                </c:pt>
                <c:pt idx="2">
                  <c:v>200</c:v>
                </c:pt>
                <c:pt idx="3">
                  <c:v>150</c:v>
                </c:pt>
                <c:pt idx="4">
                  <c:v>120</c:v>
                </c:pt>
                <c:pt idx="5">
                  <c:v>100</c:v>
                </c:pt>
              </c:numCache>
            </c:numRef>
          </c:val>
          <c:smooth val="0"/>
          <c:extLst xmlns:c16r2="http://schemas.microsoft.com/office/drawing/2015/06/chart">
            <c:ext xmlns:c16="http://schemas.microsoft.com/office/drawing/2014/chart" uri="{C3380CC4-5D6E-409C-BE32-E72D297353CC}">
              <c16:uniqueId val="{00000000-F92D-46A3-A956-510757988EB8}"/>
            </c:ext>
          </c:extLst>
        </c:ser>
        <c:ser>
          <c:idx val="1"/>
          <c:order val="1"/>
          <c:marker>
            <c:symbol val="none"/>
          </c:marker>
          <c:val>
            <c:numRef>
              <c:f>[1]N!$M$1761:$M$1766</c:f>
              <c:numCache>
                <c:formatCode>General</c:formatCode>
                <c:ptCount val="6"/>
              </c:numCache>
            </c:numRef>
          </c:val>
          <c:smooth val="0"/>
          <c:extLst xmlns:c16r2="http://schemas.microsoft.com/office/drawing/2015/06/chart">
            <c:ext xmlns:c16="http://schemas.microsoft.com/office/drawing/2014/chart" uri="{C3380CC4-5D6E-409C-BE32-E72D297353CC}">
              <c16:uniqueId val="{00000001-F92D-46A3-A956-510757988EB8}"/>
            </c:ext>
          </c:extLst>
        </c:ser>
        <c:ser>
          <c:idx val="2"/>
          <c:order val="2"/>
          <c:marker>
            <c:symbol val="none"/>
          </c:marker>
          <c:val>
            <c:numRef>
              <c:f>[1]N!$N$1761:$N$1766</c:f>
              <c:numCache>
                <c:formatCode>General</c:formatCode>
                <c:ptCount val="6"/>
              </c:numCache>
            </c:numRef>
          </c:val>
          <c:smooth val="0"/>
          <c:extLst xmlns:c16r2="http://schemas.microsoft.com/office/drawing/2015/06/chart">
            <c:ext xmlns:c16="http://schemas.microsoft.com/office/drawing/2014/chart" uri="{C3380CC4-5D6E-409C-BE32-E72D297353CC}">
              <c16:uniqueId val="{00000002-F92D-46A3-A956-510757988EB8}"/>
            </c:ext>
          </c:extLst>
        </c:ser>
        <c:ser>
          <c:idx val="3"/>
          <c:order val="3"/>
          <c:marker>
            <c:symbol val="none"/>
          </c:marker>
          <c:val>
            <c:numRef>
              <c:f>[1]N!$O$1761:$O$1766</c:f>
              <c:numCache>
                <c:formatCode>General</c:formatCode>
                <c:ptCount val="6"/>
              </c:numCache>
            </c:numRef>
          </c:val>
          <c:smooth val="0"/>
          <c:extLst xmlns:c16r2="http://schemas.microsoft.com/office/drawing/2015/06/chart">
            <c:ext xmlns:c16="http://schemas.microsoft.com/office/drawing/2014/chart" uri="{C3380CC4-5D6E-409C-BE32-E72D297353CC}">
              <c16:uniqueId val="{00000003-F92D-46A3-A956-510757988EB8}"/>
            </c:ext>
          </c:extLst>
        </c:ser>
        <c:dLbls>
          <c:showLegendKey val="0"/>
          <c:showVal val="0"/>
          <c:showCatName val="0"/>
          <c:showSerName val="0"/>
          <c:showPercent val="0"/>
          <c:showBubbleSize val="0"/>
        </c:dLbls>
        <c:smooth val="0"/>
        <c:axId val="496019840"/>
        <c:axId val="496017096"/>
      </c:lineChart>
      <c:catAx>
        <c:axId val="496019840"/>
        <c:scaling>
          <c:orientation val="minMax"/>
        </c:scaling>
        <c:delete val="0"/>
        <c:axPos val="b"/>
        <c:majorTickMark val="none"/>
        <c:minorTickMark val="none"/>
        <c:tickLblPos val="nextTo"/>
        <c:txPr>
          <a:bodyPr/>
          <a:lstStyle/>
          <a:p>
            <a:pPr>
              <a:defRPr sz="800"/>
            </a:pPr>
            <a:endParaRPr lang="es-CO"/>
          </a:p>
        </c:txPr>
        <c:crossAx val="496017096"/>
        <c:crosses val="autoZero"/>
        <c:auto val="1"/>
        <c:lblAlgn val="ctr"/>
        <c:lblOffset val="100"/>
        <c:noMultiLvlLbl val="0"/>
      </c:catAx>
      <c:valAx>
        <c:axId val="496017096"/>
        <c:scaling>
          <c:orientation val="minMax"/>
        </c:scaling>
        <c:delete val="0"/>
        <c:axPos val="l"/>
        <c:majorGridlines/>
        <c:title>
          <c:tx>
            <c:rich>
              <a:bodyPr/>
              <a:lstStyle/>
              <a:p>
                <a:pPr>
                  <a:defRPr/>
                </a:pPr>
                <a:r>
                  <a:rPr lang="es-CO"/>
                  <a:t>Tejas</a:t>
                </a:r>
              </a:p>
            </c:rich>
          </c:tx>
          <c:layout/>
          <c:overlay val="0"/>
        </c:title>
        <c:numFmt formatCode="General" sourceLinked="1"/>
        <c:majorTickMark val="none"/>
        <c:minorTickMark val="none"/>
        <c:tickLblPos val="nextTo"/>
        <c:txPr>
          <a:bodyPr/>
          <a:lstStyle/>
          <a:p>
            <a:pPr>
              <a:defRPr sz="800"/>
            </a:pPr>
            <a:endParaRPr lang="es-CO"/>
          </a:p>
        </c:txPr>
        <c:crossAx val="49601984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CO" sz="800"/>
              <a:t>Magnitudes Inversamente Proporcionales: obreros tejas</a:t>
            </a:r>
            <a:r>
              <a:rPr lang="es-CO" sz="800" baseline="0"/>
              <a:t> </a:t>
            </a:r>
            <a:endParaRPr lang="es-CO" sz="800"/>
          </a:p>
        </c:rich>
      </c:tx>
      <c:layout/>
      <c:overlay val="0"/>
    </c:title>
    <c:autoTitleDeleted val="0"/>
    <c:plotArea>
      <c:layout/>
      <c:lineChart>
        <c:grouping val="standard"/>
        <c:varyColors val="0"/>
        <c:ser>
          <c:idx val="0"/>
          <c:order val="0"/>
          <c:marker>
            <c:symbol val="none"/>
          </c:marker>
          <c:val>
            <c:numRef>
              <c:f>'1'!$X$120:$X$125</c:f>
              <c:numCache>
                <c:formatCode>General</c:formatCode>
                <c:ptCount val="6"/>
                <c:pt idx="0">
                  <c:v>6000</c:v>
                </c:pt>
                <c:pt idx="1">
                  <c:v>3000</c:v>
                </c:pt>
                <c:pt idx="2">
                  <c:v>2000</c:v>
                </c:pt>
                <c:pt idx="3">
                  <c:v>1500</c:v>
                </c:pt>
                <c:pt idx="4">
                  <c:v>1200</c:v>
                </c:pt>
                <c:pt idx="5">
                  <c:v>1000</c:v>
                </c:pt>
              </c:numCache>
            </c:numRef>
          </c:val>
          <c:smooth val="0"/>
          <c:extLst xmlns:c16r2="http://schemas.microsoft.com/office/drawing/2015/06/chart">
            <c:ext xmlns:c16="http://schemas.microsoft.com/office/drawing/2014/chart" uri="{C3380CC4-5D6E-409C-BE32-E72D297353CC}">
              <c16:uniqueId val="{00000000-72B0-4376-9FD8-655C755DFA96}"/>
            </c:ext>
          </c:extLst>
        </c:ser>
        <c:ser>
          <c:idx val="1"/>
          <c:order val="1"/>
          <c:marker>
            <c:symbol val="none"/>
          </c:marker>
          <c:val>
            <c:numRef>
              <c:f>'1'!$Y$120:$Y$125</c:f>
              <c:numCache>
                <c:formatCode>General</c:formatCode>
                <c:ptCount val="6"/>
              </c:numCache>
            </c:numRef>
          </c:val>
          <c:smooth val="0"/>
          <c:extLst xmlns:c16r2="http://schemas.microsoft.com/office/drawing/2015/06/chart">
            <c:ext xmlns:c16="http://schemas.microsoft.com/office/drawing/2014/chart" uri="{C3380CC4-5D6E-409C-BE32-E72D297353CC}">
              <c16:uniqueId val="{00000001-72B0-4376-9FD8-655C755DFA96}"/>
            </c:ext>
          </c:extLst>
        </c:ser>
        <c:ser>
          <c:idx val="2"/>
          <c:order val="2"/>
          <c:marker>
            <c:symbol val="none"/>
          </c:marker>
          <c:val>
            <c:numRef>
              <c:f>'1'!$Z$120:$Z$125</c:f>
              <c:numCache>
                <c:formatCode>General</c:formatCode>
                <c:ptCount val="6"/>
              </c:numCache>
            </c:numRef>
          </c:val>
          <c:smooth val="0"/>
          <c:extLst xmlns:c16r2="http://schemas.microsoft.com/office/drawing/2015/06/chart">
            <c:ext xmlns:c16="http://schemas.microsoft.com/office/drawing/2014/chart" uri="{C3380CC4-5D6E-409C-BE32-E72D297353CC}">
              <c16:uniqueId val="{00000002-72B0-4376-9FD8-655C755DFA96}"/>
            </c:ext>
          </c:extLst>
        </c:ser>
        <c:ser>
          <c:idx val="3"/>
          <c:order val="3"/>
          <c:marker>
            <c:symbol val="none"/>
          </c:marker>
          <c:val>
            <c:numRef>
              <c:f>'1'!$AA$120:$AA$125</c:f>
              <c:numCache>
                <c:formatCode>General</c:formatCode>
                <c:ptCount val="6"/>
              </c:numCache>
            </c:numRef>
          </c:val>
          <c:smooth val="0"/>
          <c:extLst xmlns:c16r2="http://schemas.microsoft.com/office/drawing/2015/06/chart">
            <c:ext xmlns:c16="http://schemas.microsoft.com/office/drawing/2014/chart" uri="{C3380CC4-5D6E-409C-BE32-E72D297353CC}">
              <c16:uniqueId val="{00000003-72B0-4376-9FD8-655C755DFA96}"/>
            </c:ext>
          </c:extLst>
        </c:ser>
        <c:dLbls>
          <c:showLegendKey val="0"/>
          <c:showVal val="0"/>
          <c:showCatName val="0"/>
          <c:showSerName val="0"/>
          <c:showPercent val="0"/>
          <c:showBubbleSize val="0"/>
        </c:dLbls>
        <c:smooth val="0"/>
        <c:axId val="496018664"/>
        <c:axId val="496019056"/>
      </c:lineChart>
      <c:catAx>
        <c:axId val="496018664"/>
        <c:scaling>
          <c:orientation val="minMax"/>
        </c:scaling>
        <c:delete val="0"/>
        <c:axPos val="b"/>
        <c:majorTickMark val="none"/>
        <c:minorTickMark val="none"/>
        <c:tickLblPos val="nextTo"/>
        <c:txPr>
          <a:bodyPr/>
          <a:lstStyle/>
          <a:p>
            <a:pPr>
              <a:defRPr sz="800"/>
            </a:pPr>
            <a:endParaRPr lang="es-CO"/>
          </a:p>
        </c:txPr>
        <c:crossAx val="496019056"/>
        <c:crosses val="autoZero"/>
        <c:auto val="1"/>
        <c:lblAlgn val="ctr"/>
        <c:lblOffset val="100"/>
        <c:noMultiLvlLbl val="0"/>
      </c:catAx>
      <c:valAx>
        <c:axId val="496019056"/>
        <c:scaling>
          <c:orientation val="minMax"/>
          <c:max val="6000"/>
        </c:scaling>
        <c:delete val="0"/>
        <c:axPos val="l"/>
        <c:majorGridlines/>
        <c:title>
          <c:tx>
            <c:rich>
              <a:bodyPr/>
              <a:lstStyle/>
              <a:p>
                <a:pPr>
                  <a:defRPr/>
                </a:pPr>
                <a:r>
                  <a:rPr lang="es-CO"/>
                  <a:t>Tejas</a:t>
                </a:r>
              </a:p>
            </c:rich>
          </c:tx>
          <c:layout/>
          <c:overlay val="0"/>
        </c:title>
        <c:numFmt formatCode="General" sourceLinked="1"/>
        <c:majorTickMark val="none"/>
        <c:minorTickMark val="none"/>
        <c:tickLblPos val="nextTo"/>
        <c:txPr>
          <a:bodyPr/>
          <a:lstStyle/>
          <a:p>
            <a:pPr>
              <a:defRPr sz="800"/>
            </a:pPr>
            <a:endParaRPr lang="es-CO"/>
          </a:p>
        </c:txPr>
        <c:crossAx val="496018664"/>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CO" sz="800"/>
              <a:t>Magnitudes Inversamente Proporcionales:  monedas y personas</a:t>
            </a:r>
          </a:p>
        </c:rich>
      </c:tx>
      <c:layout/>
      <c:overlay val="0"/>
    </c:title>
    <c:autoTitleDeleted val="0"/>
    <c:plotArea>
      <c:layout/>
      <c:lineChart>
        <c:grouping val="standard"/>
        <c:varyColors val="0"/>
        <c:ser>
          <c:idx val="0"/>
          <c:order val="0"/>
          <c:spPr>
            <a:ln w="3175"/>
          </c:spPr>
          <c:marker>
            <c:spPr>
              <a:ln w="3175"/>
            </c:spPr>
          </c:marker>
          <c:cat>
            <c:strRef>
              <c:f>'1'!$G$16:$J$20</c:f>
              <c:strCache>
                <c:ptCount val="5"/>
                <c:pt idx="0">
                  <c:v>1</c:v>
                </c:pt>
                <c:pt idx="1">
                  <c:v>2</c:v>
                </c:pt>
                <c:pt idx="2">
                  <c:v>3</c:v>
                </c:pt>
                <c:pt idx="3">
                  <c:v>4</c:v>
                </c:pt>
                <c:pt idx="4">
                  <c:v>6</c:v>
                </c:pt>
              </c:strCache>
            </c:strRef>
          </c:cat>
          <c:val>
            <c:numRef>
              <c:f>'1'!$V$16:$V$20</c:f>
              <c:numCache>
                <c:formatCode>General</c:formatCode>
                <c:ptCount val="5"/>
                <c:pt idx="0">
                  <c:v>12</c:v>
                </c:pt>
                <c:pt idx="1">
                  <c:v>6</c:v>
                </c:pt>
                <c:pt idx="2">
                  <c:v>4</c:v>
                </c:pt>
                <c:pt idx="3">
                  <c:v>3</c:v>
                </c:pt>
                <c:pt idx="4">
                  <c:v>2</c:v>
                </c:pt>
              </c:numCache>
            </c:numRef>
          </c:val>
          <c:smooth val="0"/>
          <c:extLst xmlns:c16r2="http://schemas.microsoft.com/office/drawing/2015/06/chart">
            <c:ext xmlns:c16="http://schemas.microsoft.com/office/drawing/2014/chart" uri="{C3380CC4-5D6E-409C-BE32-E72D297353CC}">
              <c16:uniqueId val="{00000000-4038-49F5-BC86-E199E461B827}"/>
            </c:ext>
          </c:extLst>
        </c:ser>
        <c:ser>
          <c:idx val="1"/>
          <c:order val="1"/>
          <c:cat>
            <c:strRef>
              <c:f>'1'!$G$16:$J$20</c:f>
              <c:strCache>
                <c:ptCount val="5"/>
                <c:pt idx="0">
                  <c:v>1</c:v>
                </c:pt>
                <c:pt idx="1">
                  <c:v>2</c:v>
                </c:pt>
                <c:pt idx="2">
                  <c:v>3</c:v>
                </c:pt>
                <c:pt idx="3">
                  <c:v>4</c:v>
                </c:pt>
                <c:pt idx="4">
                  <c:v>6</c:v>
                </c:pt>
              </c:strCache>
            </c:strRef>
          </c:cat>
          <c:val>
            <c:numRef>
              <c:f>'1'!$W$16:$W$20</c:f>
              <c:numCache>
                <c:formatCode>General</c:formatCode>
                <c:ptCount val="5"/>
              </c:numCache>
            </c:numRef>
          </c:val>
          <c:smooth val="0"/>
          <c:extLst xmlns:c16r2="http://schemas.microsoft.com/office/drawing/2015/06/chart">
            <c:ext xmlns:c16="http://schemas.microsoft.com/office/drawing/2014/chart" uri="{C3380CC4-5D6E-409C-BE32-E72D297353CC}">
              <c16:uniqueId val="{00000001-4038-49F5-BC86-E199E461B827}"/>
            </c:ext>
          </c:extLst>
        </c:ser>
        <c:ser>
          <c:idx val="2"/>
          <c:order val="2"/>
          <c:cat>
            <c:strRef>
              <c:f>'1'!$G$16:$J$20</c:f>
              <c:strCache>
                <c:ptCount val="5"/>
                <c:pt idx="0">
                  <c:v>1</c:v>
                </c:pt>
                <c:pt idx="1">
                  <c:v>2</c:v>
                </c:pt>
                <c:pt idx="2">
                  <c:v>3</c:v>
                </c:pt>
                <c:pt idx="3">
                  <c:v>4</c:v>
                </c:pt>
                <c:pt idx="4">
                  <c:v>6</c:v>
                </c:pt>
              </c:strCache>
            </c:strRef>
          </c:cat>
          <c:val>
            <c:numRef>
              <c:f>'1'!$X$16:$X$20</c:f>
              <c:numCache>
                <c:formatCode>General</c:formatCode>
                <c:ptCount val="5"/>
              </c:numCache>
            </c:numRef>
          </c:val>
          <c:smooth val="0"/>
          <c:extLst xmlns:c16r2="http://schemas.microsoft.com/office/drawing/2015/06/chart">
            <c:ext xmlns:c16="http://schemas.microsoft.com/office/drawing/2014/chart" uri="{C3380CC4-5D6E-409C-BE32-E72D297353CC}">
              <c16:uniqueId val="{00000002-4038-49F5-BC86-E199E461B827}"/>
            </c:ext>
          </c:extLst>
        </c:ser>
        <c:ser>
          <c:idx val="3"/>
          <c:order val="3"/>
          <c:cat>
            <c:strRef>
              <c:f>'1'!$G$16:$J$20</c:f>
              <c:strCache>
                <c:ptCount val="5"/>
                <c:pt idx="0">
                  <c:v>1</c:v>
                </c:pt>
                <c:pt idx="1">
                  <c:v>2</c:v>
                </c:pt>
                <c:pt idx="2">
                  <c:v>3</c:v>
                </c:pt>
                <c:pt idx="3">
                  <c:v>4</c:v>
                </c:pt>
                <c:pt idx="4">
                  <c:v>6</c:v>
                </c:pt>
              </c:strCache>
            </c:strRef>
          </c:cat>
          <c:val>
            <c:numRef>
              <c:f>'1'!$Y$16:$Y$20</c:f>
              <c:numCache>
                <c:formatCode>General</c:formatCode>
                <c:ptCount val="5"/>
              </c:numCache>
            </c:numRef>
          </c:val>
          <c:smooth val="0"/>
          <c:extLst xmlns:c16r2="http://schemas.microsoft.com/office/drawing/2015/06/chart">
            <c:ext xmlns:c16="http://schemas.microsoft.com/office/drawing/2014/chart" uri="{C3380CC4-5D6E-409C-BE32-E72D297353CC}">
              <c16:uniqueId val="{00000003-4038-49F5-BC86-E199E461B827}"/>
            </c:ext>
          </c:extLst>
        </c:ser>
        <c:dLbls>
          <c:showLegendKey val="0"/>
          <c:showVal val="0"/>
          <c:showCatName val="0"/>
          <c:showSerName val="0"/>
          <c:showPercent val="0"/>
          <c:showBubbleSize val="0"/>
        </c:dLbls>
        <c:marker val="1"/>
        <c:smooth val="0"/>
        <c:axId val="496017880"/>
        <c:axId val="489760568"/>
      </c:lineChart>
      <c:catAx>
        <c:axId val="496017880"/>
        <c:scaling>
          <c:orientation val="minMax"/>
        </c:scaling>
        <c:delete val="0"/>
        <c:axPos val="b"/>
        <c:numFmt formatCode="General" sourceLinked="0"/>
        <c:majorTickMark val="none"/>
        <c:minorTickMark val="none"/>
        <c:tickLblPos val="nextTo"/>
        <c:txPr>
          <a:bodyPr/>
          <a:lstStyle/>
          <a:p>
            <a:pPr>
              <a:defRPr sz="800"/>
            </a:pPr>
            <a:endParaRPr lang="es-CO"/>
          </a:p>
        </c:txPr>
        <c:crossAx val="489760568"/>
        <c:crosses val="autoZero"/>
        <c:auto val="1"/>
        <c:lblAlgn val="ctr"/>
        <c:lblOffset val="100"/>
        <c:noMultiLvlLbl val="0"/>
      </c:catAx>
      <c:valAx>
        <c:axId val="489760568"/>
        <c:scaling>
          <c:orientation val="minMax"/>
        </c:scaling>
        <c:delete val="0"/>
        <c:axPos val="l"/>
        <c:majorGridlines/>
        <c:title>
          <c:tx>
            <c:rich>
              <a:bodyPr/>
              <a:lstStyle/>
              <a:p>
                <a:pPr>
                  <a:defRPr sz="800"/>
                </a:pPr>
                <a:r>
                  <a:rPr lang="es-CO" sz="800"/>
                  <a:t>Monedas</a:t>
                </a:r>
              </a:p>
            </c:rich>
          </c:tx>
          <c:layout/>
          <c:overlay val="0"/>
        </c:title>
        <c:numFmt formatCode="General" sourceLinked="1"/>
        <c:majorTickMark val="none"/>
        <c:minorTickMark val="none"/>
        <c:tickLblPos val="nextTo"/>
        <c:txPr>
          <a:bodyPr/>
          <a:lstStyle/>
          <a:p>
            <a:pPr>
              <a:defRPr sz="800"/>
            </a:pPr>
            <a:endParaRPr lang="es-CO"/>
          </a:p>
        </c:txPr>
        <c:crossAx val="496017880"/>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800" b="1" i="0" baseline="0">
                <a:effectLst/>
              </a:rPr>
              <a:t>Magnitudes Inversamente Proporcionales</a:t>
            </a:r>
            <a:endParaRPr lang="es-CO" sz="800">
              <a:effectLst/>
            </a:endParaRPr>
          </a:p>
        </c:rich>
      </c:tx>
      <c:layout/>
      <c:overlay val="0"/>
    </c:title>
    <c:autoTitleDeleted val="0"/>
    <c:plotArea>
      <c:layout/>
      <c:lineChart>
        <c:grouping val="standard"/>
        <c:varyColors val="0"/>
        <c:ser>
          <c:idx val="0"/>
          <c:order val="0"/>
          <c:spPr>
            <a:ln w="3175"/>
          </c:spPr>
          <c:marker>
            <c:spPr>
              <a:ln w="3175"/>
            </c:spPr>
          </c:marker>
          <c:cat>
            <c:strRef>
              <c:f>'1'!$G$39:$J$43</c:f>
              <c:strCache>
                <c:ptCount val="5"/>
                <c:pt idx="0">
                  <c:v>1</c:v>
                </c:pt>
                <c:pt idx="1">
                  <c:v>2</c:v>
                </c:pt>
                <c:pt idx="2">
                  <c:v>3</c:v>
                </c:pt>
                <c:pt idx="3">
                  <c:v>4</c:v>
                </c:pt>
                <c:pt idx="4">
                  <c:v>6</c:v>
                </c:pt>
              </c:strCache>
            </c:strRef>
          </c:cat>
          <c:val>
            <c:numRef>
              <c:f>'1'!$Z$39:$Z$43</c:f>
              <c:numCache>
                <c:formatCode>General</c:formatCode>
                <c:ptCount val="5"/>
                <c:pt idx="0">
                  <c:v>24</c:v>
                </c:pt>
                <c:pt idx="1">
                  <c:v>12</c:v>
                </c:pt>
                <c:pt idx="2">
                  <c:v>8</c:v>
                </c:pt>
                <c:pt idx="3">
                  <c:v>6</c:v>
                </c:pt>
                <c:pt idx="4">
                  <c:v>4</c:v>
                </c:pt>
              </c:numCache>
            </c:numRef>
          </c:val>
          <c:smooth val="0"/>
          <c:extLst xmlns:c16r2="http://schemas.microsoft.com/office/drawing/2015/06/chart">
            <c:ext xmlns:c16="http://schemas.microsoft.com/office/drawing/2014/chart" uri="{C3380CC4-5D6E-409C-BE32-E72D297353CC}">
              <c16:uniqueId val="{00000000-8D38-44BA-BFAC-7B83F6A632CC}"/>
            </c:ext>
          </c:extLst>
        </c:ser>
        <c:ser>
          <c:idx val="1"/>
          <c:order val="1"/>
          <c:cat>
            <c:strRef>
              <c:f>'1'!$G$39:$J$43</c:f>
              <c:strCache>
                <c:ptCount val="5"/>
                <c:pt idx="0">
                  <c:v>1</c:v>
                </c:pt>
                <c:pt idx="1">
                  <c:v>2</c:v>
                </c:pt>
                <c:pt idx="2">
                  <c:v>3</c:v>
                </c:pt>
                <c:pt idx="3">
                  <c:v>4</c:v>
                </c:pt>
                <c:pt idx="4">
                  <c:v>6</c:v>
                </c:pt>
              </c:strCache>
            </c:strRef>
          </c:cat>
          <c:val>
            <c:numRef>
              <c:f>'1'!$AA$39:$AA$43</c:f>
              <c:numCache>
                <c:formatCode>General</c:formatCode>
                <c:ptCount val="5"/>
              </c:numCache>
            </c:numRef>
          </c:val>
          <c:smooth val="0"/>
          <c:extLst xmlns:c16r2="http://schemas.microsoft.com/office/drawing/2015/06/chart">
            <c:ext xmlns:c16="http://schemas.microsoft.com/office/drawing/2014/chart" uri="{C3380CC4-5D6E-409C-BE32-E72D297353CC}">
              <c16:uniqueId val="{00000001-8D38-44BA-BFAC-7B83F6A632CC}"/>
            </c:ext>
          </c:extLst>
        </c:ser>
        <c:ser>
          <c:idx val="2"/>
          <c:order val="2"/>
          <c:cat>
            <c:strRef>
              <c:f>'1'!$G$39:$J$43</c:f>
              <c:strCache>
                <c:ptCount val="5"/>
                <c:pt idx="0">
                  <c:v>1</c:v>
                </c:pt>
                <c:pt idx="1">
                  <c:v>2</c:v>
                </c:pt>
                <c:pt idx="2">
                  <c:v>3</c:v>
                </c:pt>
                <c:pt idx="3">
                  <c:v>4</c:v>
                </c:pt>
                <c:pt idx="4">
                  <c:v>6</c:v>
                </c:pt>
              </c:strCache>
            </c:strRef>
          </c:cat>
          <c:val>
            <c:numRef>
              <c:f>'1'!$AB$39:$AB$43</c:f>
              <c:numCache>
                <c:formatCode>General</c:formatCode>
                <c:ptCount val="5"/>
              </c:numCache>
            </c:numRef>
          </c:val>
          <c:smooth val="0"/>
          <c:extLst xmlns:c16r2="http://schemas.microsoft.com/office/drawing/2015/06/chart">
            <c:ext xmlns:c16="http://schemas.microsoft.com/office/drawing/2014/chart" uri="{C3380CC4-5D6E-409C-BE32-E72D297353CC}">
              <c16:uniqueId val="{00000002-8D38-44BA-BFAC-7B83F6A632CC}"/>
            </c:ext>
          </c:extLst>
        </c:ser>
        <c:ser>
          <c:idx val="3"/>
          <c:order val="3"/>
          <c:cat>
            <c:strRef>
              <c:f>'1'!$G$39:$J$43</c:f>
              <c:strCache>
                <c:ptCount val="5"/>
                <c:pt idx="0">
                  <c:v>1</c:v>
                </c:pt>
                <c:pt idx="1">
                  <c:v>2</c:v>
                </c:pt>
                <c:pt idx="2">
                  <c:v>3</c:v>
                </c:pt>
                <c:pt idx="3">
                  <c:v>4</c:v>
                </c:pt>
                <c:pt idx="4">
                  <c:v>6</c:v>
                </c:pt>
              </c:strCache>
            </c:strRef>
          </c:cat>
          <c:val>
            <c:numRef>
              <c:f>'1'!$AC$39:$AC$43</c:f>
              <c:numCache>
                <c:formatCode>General</c:formatCode>
                <c:ptCount val="5"/>
              </c:numCache>
            </c:numRef>
          </c:val>
          <c:smooth val="0"/>
          <c:extLst xmlns:c16r2="http://schemas.microsoft.com/office/drawing/2015/06/chart">
            <c:ext xmlns:c16="http://schemas.microsoft.com/office/drawing/2014/chart" uri="{C3380CC4-5D6E-409C-BE32-E72D297353CC}">
              <c16:uniqueId val="{00000003-8D38-44BA-BFAC-7B83F6A632CC}"/>
            </c:ext>
          </c:extLst>
        </c:ser>
        <c:dLbls>
          <c:showLegendKey val="0"/>
          <c:showVal val="0"/>
          <c:showCatName val="0"/>
          <c:showSerName val="0"/>
          <c:showPercent val="0"/>
          <c:showBubbleSize val="0"/>
        </c:dLbls>
        <c:marker val="1"/>
        <c:smooth val="0"/>
        <c:axId val="489758216"/>
        <c:axId val="489758608"/>
      </c:lineChart>
      <c:catAx>
        <c:axId val="489758216"/>
        <c:scaling>
          <c:orientation val="minMax"/>
        </c:scaling>
        <c:delete val="0"/>
        <c:axPos val="b"/>
        <c:numFmt formatCode="General" sourceLinked="0"/>
        <c:majorTickMark val="none"/>
        <c:minorTickMark val="none"/>
        <c:tickLblPos val="nextTo"/>
        <c:txPr>
          <a:bodyPr/>
          <a:lstStyle/>
          <a:p>
            <a:pPr>
              <a:defRPr sz="800"/>
            </a:pPr>
            <a:endParaRPr lang="es-CO"/>
          </a:p>
        </c:txPr>
        <c:crossAx val="489758608"/>
        <c:crosses val="autoZero"/>
        <c:auto val="1"/>
        <c:lblAlgn val="ctr"/>
        <c:lblOffset val="100"/>
        <c:noMultiLvlLbl val="0"/>
      </c:catAx>
      <c:valAx>
        <c:axId val="489758608"/>
        <c:scaling>
          <c:orientation val="minMax"/>
          <c:max val="24"/>
        </c:scaling>
        <c:delete val="0"/>
        <c:axPos val="l"/>
        <c:majorGridlines/>
        <c:title>
          <c:tx>
            <c:rich>
              <a:bodyPr/>
              <a:lstStyle/>
              <a:p>
                <a:pPr>
                  <a:defRPr/>
                </a:pPr>
                <a:r>
                  <a:rPr lang="es-CO"/>
                  <a:t>Dulces</a:t>
                </a:r>
              </a:p>
            </c:rich>
          </c:tx>
          <c:layout/>
          <c:overlay val="0"/>
        </c:title>
        <c:numFmt formatCode="General" sourceLinked="1"/>
        <c:majorTickMark val="none"/>
        <c:minorTickMark val="none"/>
        <c:tickLblPos val="nextTo"/>
        <c:txPr>
          <a:bodyPr/>
          <a:lstStyle/>
          <a:p>
            <a:pPr>
              <a:defRPr sz="800" baseline="0"/>
            </a:pPr>
            <a:endParaRPr lang="es-CO"/>
          </a:p>
        </c:txPr>
        <c:crossAx val="489758216"/>
        <c:crosses val="autoZero"/>
        <c:crossBetween val="between"/>
        <c:majorUnit val="4"/>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800" b="1" i="0" baseline="0">
                <a:effectLst/>
              </a:rPr>
              <a:t>Magnitudes Inversamente Proporcionales: personas y monedas</a:t>
            </a:r>
            <a:endParaRPr lang="es-CO" sz="800">
              <a:effectLst/>
            </a:endParaRPr>
          </a:p>
        </c:rich>
      </c:tx>
      <c:layout/>
      <c:overlay val="0"/>
    </c:title>
    <c:autoTitleDeleted val="0"/>
    <c:plotArea>
      <c:layout/>
      <c:lineChart>
        <c:grouping val="standard"/>
        <c:varyColors val="0"/>
        <c:ser>
          <c:idx val="0"/>
          <c:order val="0"/>
          <c:spPr>
            <a:ln w="3175"/>
          </c:spPr>
          <c:marker>
            <c:spPr>
              <a:ln w="3175"/>
            </c:spPr>
          </c:marker>
          <c:val>
            <c:numRef>
              <c:f>'1'!$Y$64:$Y$68</c:f>
              <c:numCache>
                <c:formatCode>General</c:formatCode>
                <c:ptCount val="5"/>
                <c:pt idx="0">
                  <c:v>48</c:v>
                </c:pt>
                <c:pt idx="1">
                  <c:v>24</c:v>
                </c:pt>
                <c:pt idx="2">
                  <c:v>16</c:v>
                </c:pt>
                <c:pt idx="3">
                  <c:v>12</c:v>
                </c:pt>
                <c:pt idx="4">
                  <c:v>8</c:v>
                </c:pt>
              </c:numCache>
            </c:numRef>
          </c:val>
          <c:smooth val="0"/>
          <c:extLst xmlns:c16r2="http://schemas.microsoft.com/office/drawing/2015/06/chart">
            <c:ext xmlns:c16="http://schemas.microsoft.com/office/drawing/2014/chart" uri="{C3380CC4-5D6E-409C-BE32-E72D297353CC}">
              <c16:uniqueId val="{00000000-8749-43C6-B71B-66693473F163}"/>
            </c:ext>
          </c:extLst>
        </c:ser>
        <c:ser>
          <c:idx val="1"/>
          <c:order val="1"/>
          <c:val>
            <c:numRef>
              <c:f>'1'!$Z$64:$Z$68</c:f>
              <c:numCache>
                <c:formatCode>General</c:formatCode>
                <c:ptCount val="5"/>
              </c:numCache>
            </c:numRef>
          </c:val>
          <c:smooth val="0"/>
          <c:extLst xmlns:c16r2="http://schemas.microsoft.com/office/drawing/2015/06/chart">
            <c:ext xmlns:c16="http://schemas.microsoft.com/office/drawing/2014/chart" uri="{C3380CC4-5D6E-409C-BE32-E72D297353CC}">
              <c16:uniqueId val="{00000001-8749-43C6-B71B-66693473F163}"/>
            </c:ext>
          </c:extLst>
        </c:ser>
        <c:ser>
          <c:idx val="2"/>
          <c:order val="2"/>
          <c:val>
            <c:numRef>
              <c:f>'1'!$AA$64:$AA$68</c:f>
              <c:numCache>
                <c:formatCode>General</c:formatCode>
                <c:ptCount val="5"/>
              </c:numCache>
            </c:numRef>
          </c:val>
          <c:smooth val="0"/>
          <c:extLst xmlns:c16r2="http://schemas.microsoft.com/office/drawing/2015/06/chart">
            <c:ext xmlns:c16="http://schemas.microsoft.com/office/drawing/2014/chart" uri="{C3380CC4-5D6E-409C-BE32-E72D297353CC}">
              <c16:uniqueId val="{00000002-8749-43C6-B71B-66693473F163}"/>
            </c:ext>
          </c:extLst>
        </c:ser>
        <c:ser>
          <c:idx val="3"/>
          <c:order val="3"/>
          <c:val>
            <c:numRef>
              <c:f>'1'!$AB$64:$AB$68</c:f>
              <c:numCache>
                <c:formatCode>General</c:formatCode>
                <c:ptCount val="5"/>
              </c:numCache>
            </c:numRef>
          </c:val>
          <c:smooth val="0"/>
          <c:extLst xmlns:c16r2="http://schemas.microsoft.com/office/drawing/2015/06/chart">
            <c:ext xmlns:c16="http://schemas.microsoft.com/office/drawing/2014/chart" uri="{C3380CC4-5D6E-409C-BE32-E72D297353CC}">
              <c16:uniqueId val="{00000003-8749-43C6-B71B-66693473F163}"/>
            </c:ext>
          </c:extLst>
        </c:ser>
        <c:dLbls>
          <c:showLegendKey val="0"/>
          <c:showVal val="0"/>
          <c:showCatName val="0"/>
          <c:showSerName val="0"/>
          <c:showPercent val="0"/>
          <c:showBubbleSize val="0"/>
        </c:dLbls>
        <c:marker val="1"/>
        <c:smooth val="0"/>
        <c:axId val="489759000"/>
        <c:axId val="489761352"/>
      </c:lineChart>
      <c:catAx>
        <c:axId val="489759000"/>
        <c:scaling>
          <c:orientation val="minMax"/>
        </c:scaling>
        <c:delete val="0"/>
        <c:axPos val="b"/>
        <c:majorTickMark val="none"/>
        <c:minorTickMark val="none"/>
        <c:tickLblPos val="nextTo"/>
        <c:txPr>
          <a:bodyPr/>
          <a:lstStyle/>
          <a:p>
            <a:pPr>
              <a:defRPr sz="800"/>
            </a:pPr>
            <a:endParaRPr lang="es-CO"/>
          </a:p>
        </c:txPr>
        <c:crossAx val="489761352"/>
        <c:crosses val="autoZero"/>
        <c:auto val="1"/>
        <c:lblAlgn val="ctr"/>
        <c:lblOffset val="100"/>
        <c:noMultiLvlLbl val="0"/>
      </c:catAx>
      <c:valAx>
        <c:axId val="489761352"/>
        <c:scaling>
          <c:orientation val="minMax"/>
          <c:max val="48"/>
        </c:scaling>
        <c:delete val="0"/>
        <c:axPos val="l"/>
        <c:majorGridlines/>
        <c:title>
          <c:tx>
            <c:rich>
              <a:bodyPr/>
              <a:lstStyle/>
              <a:p>
                <a:pPr>
                  <a:defRPr/>
                </a:pPr>
                <a:r>
                  <a:rPr lang="en-US"/>
                  <a:t>monedas</a:t>
                </a:r>
              </a:p>
            </c:rich>
          </c:tx>
          <c:layout/>
          <c:overlay val="0"/>
        </c:title>
        <c:numFmt formatCode="General" sourceLinked="1"/>
        <c:majorTickMark val="none"/>
        <c:minorTickMark val="none"/>
        <c:tickLblPos val="nextTo"/>
        <c:txPr>
          <a:bodyPr/>
          <a:lstStyle/>
          <a:p>
            <a:pPr>
              <a:defRPr sz="800"/>
            </a:pPr>
            <a:endParaRPr lang="es-CO"/>
          </a:p>
        </c:txPr>
        <c:crossAx val="489759000"/>
        <c:crosses val="autoZero"/>
        <c:crossBetween val="between"/>
        <c:majorUnit val="8"/>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2'!A1"/><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hyperlink" Target="#ECUA!A1"/></Relationships>
</file>

<file path=xl/drawings/drawing1.xml><?xml version="1.0" encoding="utf-8"?>
<xdr:wsDr xmlns:xdr="http://schemas.openxmlformats.org/drawingml/2006/spreadsheetDrawing" xmlns:a="http://schemas.openxmlformats.org/drawingml/2006/main">
  <xdr:twoCellAnchor>
    <xdr:from>
      <xdr:col>18</xdr:col>
      <xdr:colOff>28942</xdr:colOff>
      <xdr:row>89</xdr:row>
      <xdr:rowOff>122360</xdr:rowOff>
    </xdr:from>
    <xdr:to>
      <xdr:col>46</xdr:col>
      <xdr:colOff>29308</xdr:colOff>
      <xdr:row>100</xdr:row>
      <xdr:rowOff>146538</xdr:rowOff>
    </xdr:to>
    <xdr:graphicFrame macro="">
      <xdr:nvGraphicFramePr>
        <xdr:cNvPr id="3" name="2 Gráfico">
          <a:extLst>
            <a:ext uri="{FF2B5EF4-FFF2-40B4-BE49-F238E27FC236}">
              <a16:creationId xmlns="" xmlns:a16="http://schemas.microsoft.com/office/drawing/2014/main" id="{00000000-0008-0000-5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104775</xdr:colOff>
      <xdr:row>116</xdr:row>
      <xdr:rowOff>105141</xdr:rowOff>
    </xdr:from>
    <xdr:to>
      <xdr:col>47</xdr:col>
      <xdr:colOff>87923</xdr:colOff>
      <xdr:row>127</xdr:row>
      <xdr:rowOff>21981</xdr:rowOff>
    </xdr:to>
    <xdr:graphicFrame macro="">
      <xdr:nvGraphicFramePr>
        <xdr:cNvPr id="4" name="4 Gráfico">
          <a:extLst>
            <a:ext uri="{FF2B5EF4-FFF2-40B4-BE49-F238E27FC236}">
              <a16:creationId xmlns="" xmlns:a16="http://schemas.microsoft.com/office/drawing/2014/main" id="{00000000-0008-0000-5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73269</xdr:colOff>
      <xdr:row>12</xdr:row>
      <xdr:rowOff>109904</xdr:rowOff>
    </xdr:from>
    <xdr:to>
      <xdr:col>46</xdr:col>
      <xdr:colOff>36635</xdr:colOff>
      <xdr:row>23</xdr:row>
      <xdr:rowOff>0</xdr:rowOff>
    </xdr:to>
    <xdr:graphicFrame macro="">
      <xdr:nvGraphicFramePr>
        <xdr:cNvPr id="5" name="5 Gráfico">
          <a:extLst>
            <a:ext uri="{FF2B5EF4-FFF2-40B4-BE49-F238E27FC236}">
              <a16:creationId xmlns="" xmlns:a16="http://schemas.microsoft.com/office/drawing/2014/main" id="{00000000-0008-0000-5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4397</xdr:colOff>
      <xdr:row>35</xdr:row>
      <xdr:rowOff>153867</xdr:rowOff>
    </xdr:from>
    <xdr:to>
      <xdr:col>48</xdr:col>
      <xdr:colOff>0</xdr:colOff>
      <xdr:row>46</xdr:row>
      <xdr:rowOff>65943</xdr:rowOff>
    </xdr:to>
    <xdr:graphicFrame macro="">
      <xdr:nvGraphicFramePr>
        <xdr:cNvPr id="6" name="6 Gráfico">
          <a:extLst>
            <a:ext uri="{FF2B5EF4-FFF2-40B4-BE49-F238E27FC236}">
              <a16:creationId xmlns="" xmlns:a16="http://schemas.microsoft.com/office/drawing/2014/main" id="{00000000-0008-0000-5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43962</xdr:colOff>
      <xdr:row>60</xdr:row>
      <xdr:rowOff>95250</xdr:rowOff>
    </xdr:from>
    <xdr:to>
      <xdr:col>47</xdr:col>
      <xdr:colOff>65944</xdr:colOff>
      <xdr:row>70</xdr:row>
      <xdr:rowOff>73269</xdr:rowOff>
    </xdr:to>
    <xdr:graphicFrame macro="">
      <xdr:nvGraphicFramePr>
        <xdr:cNvPr id="7" name="7 Gráfico">
          <a:extLst>
            <a:ext uri="{FF2B5EF4-FFF2-40B4-BE49-F238E27FC236}">
              <a16:creationId xmlns="" xmlns:a16="http://schemas.microsoft.com/office/drawing/2014/main" id="{00000000-0008-0000-5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50</xdr:col>
      <xdr:colOff>7327</xdr:colOff>
      <xdr:row>0</xdr:row>
      <xdr:rowOff>0</xdr:rowOff>
    </xdr:from>
    <xdr:to>
      <xdr:col>55</xdr:col>
      <xdr:colOff>109904</xdr:colOff>
      <xdr:row>2</xdr:row>
      <xdr:rowOff>183173</xdr:rowOff>
    </xdr:to>
    <xdr:sp macro="" textlink="">
      <xdr:nvSpPr>
        <xdr:cNvPr id="8" name="Flecha derecha 7">
          <a:hlinkClick xmlns:r="http://schemas.openxmlformats.org/officeDocument/2006/relationships" r:id="rId6"/>
        </xdr:cNvPr>
        <xdr:cNvSpPr/>
      </xdr:nvSpPr>
      <xdr:spPr>
        <a:xfrm>
          <a:off x="5868865" y="0"/>
          <a:ext cx="688731" cy="564173"/>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103</xdr:row>
      <xdr:rowOff>66675</xdr:rowOff>
    </xdr:from>
    <xdr:to>
      <xdr:col>11</xdr:col>
      <xdr:colOff>228600</xdr:colOff>
      <xdr:row>105</xdr:row>
      <xdr:rowOff>76200</xdr:rowOff>
    </xdr:to>
    <xdr:grpSp>
      <xdr:nvGrpSpPr>
        <xdr:cNvPr id="2" name="7 Grupo">
          <a:extLst>
            <a:ext uri="{FF2B5EF4-FFF2-40B4-BE49-F238E27FC236}">
              <a16:creationId xmlns="" xmlns:a16="http://schemas.microsoft.com/office/drawing/2014/main" id="{00000000-0008-0000-4800-0000FA780E00}"/>
            </a:ext>
          </a:extLst>
        </xdr:cNvPr>
        <xdr:cNvGrpSpPr>
          <a:grpSpLocks/>
        </xdr:cNvGrpSpPr>
      </xdr:nvGrpSpPr>
      <xdr:grpSpPr bwMode="auto">
        <a:xfrm>
          <a:off x="1074127" y="18860233"/>
          <a:ext cx="1608992" cy="463794"/>
          <a:chOff x="3252977" y="1521090"/>
          <a:chExt cx="851628" cy="897550"/>
        </a:xfrm>
      </xdr:grpSpPr>
      <xdr:sp macro="" textlink="">
        <xdr:nvSpPr>
          <xdr:cNvPr id="3" name="6 Disco magnético">
            <a:extLst>
              <a:ext uri="{FF2B5EF4-FFF2-40B4-BE49-F238E27FC236}">
                <a16:creationId xmlns="" xmlns:a16="http://schemas.microsoft.com/office/drawing/2014/main" id="{00000000-0008-0000-4800-000003000000}"/>
              </a:ext>
            </a:extLst>
          </xdr:cNvPr>
          <xdr:cNvSpPr>
            <a:spLocks noChangeArrowheads="1"/>
          </xdr:cNvSpPr>
        </xdr:nvSpPr>
        <xdr:spPr bwMode="auto">
          <a:xfrm>
            <a:off x="3754829" y="1521090"/>
            <a:ext cx="349776" cy="879233"/>
          </a:xfrm>
          <a:prstGeom prst="flowChartMagneticDisk">
            <a:avLst/>
          </a:prstGeom>
          <a:gradFill rotWithShape="1">
            <a:gsLst>
              <a:gs pos="0">
                <a:srgbClr val="959595"/>
              </a:gs>
              <a:gs pos="50000">
                <a:srgbClr val="D6D6D6"/>
              </a:gs>
              <a:gs pos="100000">
                <a:srgbClr val="FFFFFF"/>
              </a:gs>
            </a:gsLst>
            <a:lin ang="16200000" scaled="1"/>
          </a:gradFill>
          <a:ln w="9525">
            <a:solidFill>
              <a:srgbClr val="000000"/>
            </a:solidFill>
            <a:round/>
            <a:headEnd/>
            <a:tailEnd/>
          </a:ln>
          <a:effectLst>
            <a:prstShdw prst="shdw17" dist="17961" dir="2700000">
              <a:srgbClr val="000000">
                <a:alpha val="74998"/>
              </a:srgbClr>
            </a:prstShdw>
          </a:effectLst>
        </xdr:spPr>
        <xdr:txBody>
          <a:bodyPr vertOverflow="clip" wrap="square" lIns="18288" tIns="18288" rIns="0" bIns="18288" anchor="ctr"/>
          <a:lstStyle/>
          <a:p>
            <a:pPr algn="l" rtl="0">
              <a:lnSpc>
                <a:spcPts val="800"/>
              </a:lnSpc>
              <a:defRPr sz="1000"/>
            </a:pPr>
            <a:r>
              <a:rPr lang="es-ES" sz="700" b="0" i="0" u="none" strike="noStrike" baseline="0">
                <a:solidFill>
                  <a:srgbClr val="000000"/>
                </a:solidFill>
                <a:latin typeface="Calibri"/>
                <a:ea typeface="Calibri"/>
                <a:cs typeface="Calibri"/>
              </a:rPr>
              <a:t>              2kg</a:t>
            </a:r>
          </a:p>
          <a:p>
            <a:pPr algn="l" rtl="0">
              <a:lnSpc>
                <a:spcPts val="800"/>
              </a:lnSpc>
              <a:defRPr sz="1000"/>
            </a:pPr>
            <a:endParaRPr lang="es-ES" sz="700" b="0" i="0" u="none" strike="noStrike" baseline="0">
              <a:solidFill>
                <a:srgbClr val="000000"/>
              </a:solidFill>
              <a:latin typeface="Calibri"/>
              <a:ea typeface="Calibri"/>
              <a:cs typeface="Calibri"/>
            </a:endParaRPr>
          </a:p>
        </xdr:txBody>
      </xdr:sp>
      <xdr:sp macro="" textlink="">
        <xdr:nvSpPr>
          <xdr:cNvPr id="4" name="6 Disco magnético">
            <a:extLst>
              <a:ext uri="{FF2B5EF4-FFF2-40B4-BE49-F238E27FC236}">
                <a16:creationId xmlns="" xmlns:a16="http://schemas.microsoft.com/office/drawing/2014/main" id="{00000000-0008-0000-4800-000004000000}"/>
              </a:ext>
            </a:extLst>
          </xdr:cNvPr>
          <xdr:cNvSpPr>
            <a:spLocks noChangeArrowheads="1"/>
          </xdr:cNvSpPr>
        </xdr:nvSpPr>
        <xdr:spPr bwMode="auto">
          <a:xfrm>
            <a:off x="3252977" y="2033976"/>
            <a:ext cx="354845" cy="384664"/>
          </a:xfrm>
          <a:prstGeom prst="flowChartMagneticDisk">
            <a:avLst/>
          </a:prstGeom>
          <a:solidFill>
            <a:srgbClr val="FFFFFF"/>
          </a:solidFill>
          <a:ln w="9525">
            <a:solidFill>
              <a:srgbClr val="000000"/>
            </a:solidFill>
            <a:round/>
            <a:headEnd/>
            <a:tailEnd/>
          </a:ln>
          <a:effectLst>
            <a:prstShdw prst="shdw17" dist="17961" dir="2700000">
              <a:srgbClr val="000000">
                <a:alpha val="74998"/>
              </a:srgbClr>
            </a:prstShdw>
          </a:effectLst>
        </xdr:spPr>
        <xdr:txBody>
          <a:bodyPr vertOverflow="clip" wrap="square" lIns="18288" tIns="18288" rIns="18288" bIns="18288" anchor="ctr"/>
          <a:lstStyle/>
          <a:p>
            <a:pPr algn="ctr" rtl="0">
              <a:defRPr sz="1000"/>
            </a:pPr>
            <a:endParaRPr lang="es-ES" sz="700" b="0" i="0" u="none" strike="noStrike" baseline="0">
              <a:solidFill>
                <a:srgbClr val="000000"/>
              </a:solidFill>
              <a:latin typeface="Calibri"/>
              <a:ea typeface="Calibri"/>
              <a:cs typeface="Calibri"/>
            </a:endParaRPr>
          </a:p>
          <a:p>
            <a:pPr algn="ctr" rtl="0">
              <a:defRPr sz="1000"/>
            </a:pPr>
            <a:r>
              <a:rPr lang="es-ES" sz="700" b="0" i="0" u="none" strike="noStrike" baseline="0">
                <a:solidFill>
                  <a:srgbClr val="000000"/>
                </a:solidFill>
                <a:latin typeface="Calibri"/>
                <a:ea typeface="Calibri"/>
                <a:cs typeface="Calibri"/>
              </a:rPr>
              <a:t>1kg</a:t>
            </a:r>
          </a:p>
          <a:p>
            <a:pPr algn="ctr" rtl="0">
              <a:defRPr sz="1000"/>
            </a:pPr>
            <a:endParaRPr lang="es-ES" sz="700" b="0" i="0" u="none" strike="noStrike" baseline="0">
              <a:solidFill>
                <a:srgbClr val="000000"/>
              </a:solidFill>
              <a:latin typeface="Calibri"/>
              <a:ea typeface="Calibri"/>
              <a:cs typeface="Calibri"/>
            </a:endParaRPr>
          </a:p>
        </xdr:txBody>
      </xdr:sp>
    </xdr:grpSp>
    <xdr:clientData/>
  </xdr:twoCellAnchor>
  <xdr:twoCellAnchor>
    <xdr:from>
      <xdr:col>21</xdr:col>
      <xdr:colOff>66675</xdr:colOff>
      <xdr:row>102</xdr:row>
      <xdr:rowOff>219075</xdr:rowOff>
    </xdr:from>
    <xdr:to>
      <xdr:col>27</xdr:col>
      <xdr:colOff>228600</xdr:colOff>
      <xdr:row>105</xdr:row>
      <xdr:rowOff>85725</xdr:rowOff>
    </xdr:to>
    <xdr:grpSp>
      <xdr:nvGrpSpPr>
        <xdr:cNvPr id="5" name="8 Grupo">
          <a:extLst>
            <a:ext uri="{FF2B5EF4-FFF2-40B4-BE49-F238E27FC236}">
              <a16:creationId xmlns="" xmlns:a16="http://schemas.microsoft.com/office/drawing/2014/main" id="{00000000-0008-0000-4800-0000FB780E00}"/>
            </a:ext>
          </a:extLst>
        </xdr:cNvPr>
        <xdr:cNvGrpSpPr>
          <a:grpSpLocks/>
        </xdr:cNvGrpSpPr>
      </xdr:nvGrpSpPr>
      <xdr:grpSpPr bwMode="auto">
        <a:xfrm>
          <a:off x="5012348" y="18785498"/>
          <a:ext cx="1656617" cy="548054"/>
          <a:chOff x="971598" y="3140971"/>
          <a:chExt cx="1470495" cy="458302"/>
        </a:xfrm>
      </xdr:grpSpPr>
      <xdr:sp macro="" textlink="">
        <xdr:nvSpPr>
          <xdr:cNvPr id="6" name="54 Cilindro">
            <a:extLst>
              <a:ext uri="{FF2B5EF4-FFF2-40B4-BE49-F238E27FC236}">
                <a16:creationId xmlns="" xmlns:a16="http://schemas.microsoft.com/office/drawing/2014/main" id="{00000000-0008-0000-4800-000006000000}"/>
              </a:ext>
            </a:extLst>
          </xdr:cNvPr>
          <xdr:cNvSpPr/>
        </xdr:nvSpPr>
        <xdr:spPr bwMode="auto">
          <a:xfrm>
            <a:off x="2025594" y="3140971"/>
            <a:ext cx="416499" cy="458302"/>
          </a:xfrm>
          <a:prstGeom prst="can">
            <a:avLst/>
          </a:prstGeom>
          <a:solidFill>
            <a:schemeClr val="accent2"/>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900"/>
              </a:lnSpc>
            </a:pPr>
            <a:endParaRPr lang="es-CO" sz="800"/>
          </a:p>
          <a:p>
            <a:pPr algn="ctr">
              <a:lnSpc>
                <a:spcPts val="900"/>
              </a:lnSpc>
            </a:pPr>
            <a:r>
              <a:rPr lang="es-CO" sz="800"/>
              <a:t>4kg</a:t>
            </a:r>
          </a:p>
          <a:p>
            <a:pPr algn="ctr">
              <a:lnSpc>
                <a:spcPts val="900"/>
              </a:lnSpc>
            </a:pPr>
            <a:endParaRPr lang="es-CO" sz="800"/>
          </a:p>
        </xdr:txBody>
      </xdr:sp>
      <xdr:sp macro="" textlink="">
        <xdr:nvSpPr>
          <xdr:cNvPr id="7" name="54 Cilindro">
            <a:extLst>
              <a:ext uri="{FF2B5EF4-FFF2-40B4-BE49-F238E27FC236}">
                <a16:creationId xmlns="" xmlns:a16="http://schemas.microsoft.com/office/drawing/2014/main" id="{00000000-0008-0000-4800-000007000000}"/>
              </a:ext>
            </a:extLst>
          </xdr:cNvPr>
          <xdr:cNvSpPr/>
        </xdr:nvSpPr>
        <xdr:spPr bwMode="auto">
          <a:xfrm>
            <a:off x="971598" y="3409631"/>
            <a:ext cx="325832" cy="189642"/>
          </a:xfrm>
          <a:prstGeom prst="can">
            <a:avLst>
              <a:gd name="adj" fmla="val 43750"/>
            </a:avLst>
          </a:prstGeom>
          <a:solidFill>
            <a:sysClr val="window" lastClr="FFFFFF"/>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O" sz="800">
                <a:solidFill>
                  <a:srgbClr val="000000"/>
                </a:solidFill>
              </a:rPr>
              <a:t>1kg</a:t>
            </a:r>
          </a:p>
        </xdr:txBody>
      </xdr:sp>
      <xdr:sp macro="" textlink="">
        <xdr:nvSpPr>
          <xdr:cNvPr id="8" name="54 Cilindro">
            <a:extLst>
              <a:ext uri="{FF2B5EF4-FFF2-40B4-BE49-F238E27FC236}">
                <a16:creationId xmlns="" xmlns:a16="http://schemas.microsoft.com/office/drawing/2014/main" id="{00000000-0008-0000-4800-000008000000}"/>
              </a:ext>
            </a:extLst>
          </xdr:cNvPr>
          <xdr:cNvSpPr/>
        </xdr:nvSpPr>
        <xdr:spPr bwMode="auto">
          <a:xfrm>
            <a:off x="1286097" y="3409631"/>
            <a:ext cx="305999" cy="189642"/>
          </a:xfrm>
          <a:prstGeom prst="can">
            <a:avLst>
              <a:gd name="adj" fmla="val 43750"/>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r>
              <a:rPr lang="es-ES" sz="800">
                <a:solidFill>
                  <a:srgbClr val="000000"/>
                </a:solidFill>
              </a:rPr>
              <a:t>1kg</a:t>
            </a:r>
          </a:p>
        </xdr:txBody>
      </xdr:sp>
    </xdr:grpSp>
    <xdr:clientData/>
  </xdr:twoCellAnchor>
  <xdr:twoCellAnchor>
    <xdr:from>
      <xdr:col>5</xdr:col>
      <xdr:colOff>47625</xdr:colOff>
      <xdr:row>108</xdr:row>
      <xdr:rowOff>123825</xdr:rowOff>
    </xdr:from>
    <xdr:to>
      <xdr:col>10</xdr:col>
      <xdr:colOff>238125</xdr:colOff>
      <xdr:row>110</xdr:row>
      <xdr:rowOff>66675</xdr:rowOff>
    </xdr:to>
    <xdr:grpSp>
      <xdr:nvGrpSpPr>
        <xdr:cNvPr id="9" name="8 Grupo">
          <a:extLst>
            <a:ext uri="{FF2B5EF4-FFF2-40B4-BE49-F238E27FC236}">
              <a16:creationId xmlns="" xmlns:a16="http://schemas.microsoft.com/office/drawing/2014/main" id="{00000000-0008-0000-4800-0000FD780E00}"/>
            </a:ext>
          </a:extLst>
        </xdr:cNvPr>
        <xdr:cNvGrpSpPr>
          <a:grpSpLocks/>
        </xdr:cNvGrpSpPr>
      </xdr:nvGrpSpPr>
      <xdr:grpSpPr bwMode="auto">
        <a:xfrm>
          <a:off x="1007452" y="20053056"/>
          <a:ext cx="1436077" cy="397119"/>
          <a:chOff x="974132" y="3140967"/>
          <a:chExt cx="1540494" cy="455063"/>
        </a:xfrm>
      </xdr:grpSpPr>
      <xdr:sp macro="" textlink="">
        <xdr:nvSpPr>
          <xdr:cNvPr id="10" name="54 Cilindro">
            <a:extLst>
              <a:ext uri="{FF2B5EF4-FFF2-40B4-BE49-F238E27FC236}">
                <a16:creationId xmlns="" xmlns:a16="http://schemas.microsoft.com/office/drawing/2014/main" id="{00000000-0008-0000-4800-00000B000000}"/>
              </a:ext>
            </a:extLst>
          </xdr:cNvPr>
          <xdr:cNvSpPr/>
        </xdr:nvSpPr>
        <xdr:spPr bwMode="auto">
          <a:xfrm>
            <a:off x="2144907" y="3140967"/>
            <a:ext cx="369719" cy="455063"/>
          </a:xfrm>
          <a:prstGeom prst="can">
            <a:avLst/>
          </a:prstGeom>
          <a:solidFill>
            <a:schemeClr val="accent2"/>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900"/>
              </a:lnSpc>
            </a:pPr>
            <a:endParaRPr lang="es-CO" sz="800"/>
          </a:p>
          <a:p>
            <a:pPr algn="ctr">
              <a:lnSpc>
                <a:spcPts val="800"/>
              </a:lnSpc>
            </a:pPr>
            <a:r>
              <a:rPr lang="es-CO" sz="800"/>
              <a:t>4 kg</a:t>
            </a:r>
          </a:p>
          <a:p>
            <a:pPr algn="ctr">
              <a:lnSpc>
                <a:spcPts val="900"/>
              </a:lnSpc>
            </a:pPr>
            <a:endParaRPr lang="es-CO" sz="800"/>
          </a:p>
        </xdr:txBody>
      </xdr:sp>
      <xdr:sp macro="" textlink="">
        <xdr:nvSpPr>
          <xdr:cNvPr id="11" name="54 Cilindro">
            <a:extLst>
              <a:ext uri="{FF2B5EF4-FFF2-40B4-BE49-F238E27FC236}">
                <a16:creationId xmlns="" xmlns:a16="http://schemas.microsoft.com/office/drawing/2014/main" id="{00000000-0008-0000-4800-00000C000000}"/>
              </a:ext>
            </a:extLst>
          </xdr:cNvPr>
          <xdr:cNvSpPr/>
        </xdr:nvSpPr>
        <xdr:spPr bwMode="auto">
          <a:xfrm>
            <a:off x="974132" y="3401003"/>
            <a:ext cx="297829" cy="195027"/>
          </a:xfrm>
          <a:prstGeom prst="can">
            <a:avLst>
              <a:gd name="adj" fmla="val 43750"/>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O" sz="1000"/>
              <a:t>x</a:t>
            </a:r>
          </a:p>
        </xdr:txBody>
      </xdr:sp>
    </xdr:grpSp>
    <xdr:clientData/>
  </xdr:twoCellAnchor>
  <xdr:twoCellAnchor>
    <xdr:from>
      <xdr:col>21</xdr:col>
      <xdr:colOff>123825</xdr:colOff>
      <xdr:row>108</xdr:row>
      <xdr:rowOff>85725</xdr:rowOff>
    </xdr:from>
    <xdr:to>
      <xdr:col>28</xdr:col>
      <xdr:colOff>9525</xdr:colOff>
      <xdr:row>110</xdr:row>
      <xdr:rowOff>38100</xdr:rowOff>
    </xdr:to>
    <xdr:grpSp>
      <xdr:nvGrpSpPr>
        <xdr:cNvPr id="12" name="8 Grupo">
          <a:extLst>
            <a:ext uri="{FF2B5EF4-FFF2-40B4-BE49-F238E27FC236}">
              <a16:creationId xmlns="" xmlns:a16="http://schemas.microsoft.com/office/drawing/2014/main" id="{00000000-0008-0000-4800-0000FE780E00}"/>
            </a:ext>
          </a:extLst>
        </xdr:cNvPr>
        <xdr:cNvGrpSpPr>
          <a:grpSpLocks/>
        </xdr:cNvGrpSpPr>
      </xdr:nvGrpSpPr>
      <xdr:grpSpPr bwMode="auto">
        <a:xfrm>
          <a:off x="5069498" y="20014956"/>
          <a:ext cx="1629508" cy="406644"/>
          <a:chOff x="971598" y="3140970"/>
          <a:chExt cx="1470495" cy="458302"/>
        </a:xfrm>
      </xdr:grpSpPr>
      <xdr:sp macro="" textlink="">
        <xdr:nvSpPr>
          <xdr:cNvPr id="13" name="54 Cilindro">
            <a:extLst>
              <a:ext uri="{FF2B5EF4-FFF2-40B4-BE49-F238E27FC236}">
                <a16:creationId xmlns="" xmlns:a16="http://schemas.microsoft.com/office/drawing/2014/main" id="{00000000-0008-0000-4800-00000E000000}"/>
              </a:ext>
            </a:extLst>
          </xdr:cNvPr>
          <xdr:cNvSpPr/>
        </xdr:nvSpPr>
        <xdr:spPr bwMode="auto">
          <a:xfrm>
            <a:off x="1758745" y="3140970"/>
            <a:ext cx="683348" cy="458302"/>
          </a:xfrm>
          <a:prstGeom prst="can">
            <a:avLst/>
          </a:prstGeom>
          <a:solidFill>
            <a:schemeClr val="accent2"/>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900"/>
              </a:lnSpc>
            </a:pPr>
            <a:endParaRPr lang="es-CO" sz="800"/>
          </a:p>
          <a:p>
            <a:pPr algn="ctr">
              <a:lnSpc>
                <a:spcPts val="900"/>
              </a:lnSpc>
            </a:pPr>
            <a:r>
              <a:rPr lang="es-CO" sz="800"/>
              <a:t>12kg</a:t>
            </a:r>
          </a:p>
          <a:p>
            <a:pPr algn="ctr">
              <a:lnSpc>
                <a:spcPts val="900"/>
              </a:lnSpc>
            </a:pPr>
            <a:endParaRPr lang="es-CO" sz="800"/>
          </a:p>
        </xdr:txBody>
      </xdr:sp>
      <xdr:grpSp>
        <xdr:nvGrpSpPr>
          <xdr:cNvPr id="14" name="70 Grupo">
            <a:extLst>
              <a:ext uri="{FF2B5EF4-FFF2-40B4-BE49-F238E27FC236}">
                <a16:creationId xmlns="" xmlns:a16="http://schemas.microsoft.com/office/drawing/2014/main" id="{00000000-0008-0000-4800-000002790E00}"/>
              </a:ext>
            </a:extLst>
          </xdr:cNvPr>
          <xdr:cNvGrpSpPr>
            <a:grpSpLocks/>
          </xdr:cNvGrpSpPr>
        </xdr:nvGrpSpPr>
        <xdr:grpSpPr bwMode="auto">
          <a:xfrm>
            <a:off x="971598" y="3140972"/>
            <a:ext cx="293605" cy="455856"/>
            <a:chOff x="2439249" y="2027759"/>
            <a:chExt cx="293605" cy="374064"/>
          </a:xfrm>
        </xdr:grpSpPr>
        <xdr:sp macro="" textlink="">
          <xdr:nvSpPr>
            <xdr:cNvPr id="15" name="54 Cilindro">
              <a:extLst>
                <a:ext uri="{FF2B5EF4-FFF2-40B4-BE49-F238E27FC236}">
                  <a16:creationId xmlns="" xmlns:a16="http://schemas.microsoft.com/office/drawing/2014/main" id="{00000000-0008-0000-4800-000010000000}"/>
                </a:ext>
              </a:extLst>
            </xdr:cNvPr>
            <xdr:cNvSpPr/>
          </xdr:nvSpPr>
          <xdr:spPr bwMode="auto">
            <a:xfrm>
              <a:off x="2439249" y="2027757"/>
              <a:ext cx="294099" cy="166171"/>
            </a:xfrm>
            <a:prstGeom prst="can">
              <a:avLst>
                <a:gd name="adj" fmla="val 43750"/>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s-ES"/>
            </a:p>
          </xdr:txBody>
        </xdr:sp>
        <xdr:sp macro="" textlink="">
          <xdr:nvSpPr>
            <xdr:cNvPr id="16" name="54 Cilindro">
              <a:extLst>
                <a:ext uri="{FF2B5EF4-FFF2-40B4-BE49-F238E27FC236}">
                  <a16:creationId xmlns="" xmlns:a16="http://schemas.microsoft.com/office/drawing/2014/main" id="{00000000-0008-0000-4800-000011000000}"/>
                </a:ext>
              </a:extLst>
            </xdr:cNvPr>
            <xdr:cNvSpPr/>
          </xdr:nvSpPr>
          <xdr:spPr bwMode="auto">
            <a:xfrm>
              <a:off x="2439249" y="2132707"/>
              <a:ext cx="294099" cy="166171"/>
            </a:xfrm>
            <a:prstGeom prst="can">
              <a:avLst>
                <a:gd name="adj" fmla="val 43750"/>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s-ES"/>
            </a:p>
          </xdr:txBody>
        </xdr:sp>
        <xdr:sp macro="" textlink="">
          <xdr:nvSpPr>
            <xdr:cNvPr id="17" name="54 Cilindro">
              <a:extLst>
                <a:ext uri="{FF2B5EF4-FFF2-40B4-BE49-F238E27FC236}">
                  <a16:creationId xmlns="" xmlns:a16="http://schemas.microsoft.com/office/drawing/2014/main" id="{00000000-0008-0000-4800-000012000000}"/>
                </a:ext>
              </a:extLst>
            </xdr:cNvPr>
            <xdr:cNvSpPr/>
          </xdr:nvSpPr>
          <xdr:spPr bwMode="auto">
            <a:xfrm>
              <a:off x="2439249" y="2255149"/>
              <a:ext cx="294099" cy="148679"/>
            </a:xfrm>
            <a:prstGeom prst="can">
              <a:avLst>
                <a:gd name="adj" fmla="val 43750"/>
              </a:avLst>
            </a:prstGeom>
            <a:solidFill>
              <a:sysClr val="window" lastClr="FFFFFF"/>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O" sz="1000"/>
                <a:t>x</a:t>
              </a:r>
            </a:p>
          </xdr:txBody>
        </xdr:sp>
      </xdr:grpSp>
    </xdr:grpSp>
    <xdr:clientData/>
  </xdr:twoCellAnchor>
  <xdr:twoCellAnchor>
    <xdr:from>
      <xdr:col>65</xdr:col>
      <xdr:colOff>63500</xdr:colOff>
      <xdr:row>0</xdr:row>
      <xdr:rowOff>0</xdr:rowOff>
    </xdr:from>
    <xdr:to>
      <xdr:col>66</xdr:col>
      <xdr:colOff>165100</xdr:colOff>
      <xdr:row>4</xdr:row>
      <xdr:rowOff>0</xdr:rowOff>
    </xdr:to>
    <xdr:sp macro="" textlink="">
      <xdr:nvSpPr>
        <xdr:cNvPr id="18" name="Flecha derecha 17">
          <a:hlinkClick xmlns:r="http://schemas.openxmlformats.org/officeDocument/2006/relationships" r:id="rId1"/>
          <a:extLst>
            <a:ext uri="{FF2B5EF4-FFF2-40B4-BE49-F238E27FC236}">
              <a16:creationId xmlns="" xmlns:a16="http://schemas.microsoft.com/office/drawing/2014/main" id="{00000000-0008-0000-4800-000013000000}"/>
            </a:ext>
          </a:extLst>
        </xdr:cNvPr>
        <xdr:cNvSpPr/>
      </xdr:nvSpPr>
      <xdr:spPr bwMode="auto">
        <a:xfrm>
          <a:off x="8191500" y="0"/>
          <a:ext cx="0" cy="381000"/>
        </a:xfrm>
        <a:prstGeom prst="rightArrow">
          <a:avLst/>
        </a:prstGeom>
        <a:solidFill>
          <a:srgbClr val="FFC000"/>
        </a:solidFill>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t" upright="1"/>
        <a:lstStyle/>
        <a:p>
          <a:endParaRPr lang="es-CO"/>
        </a:p>
      </xdr:txBody>
    </xdr:sp>
    <xdr:clientData/>
  </xdr:twoCellAnchor>
  <xdr:twoCellAnchor>
    <xdr:from>
      <xdr:col>6</xdr:col>
      <xdr:colOff>209782</xdr:colOff>
      <xdr:row>791</xdr:row>
      <xdr:rowOff>417</xdr:rowOff>
    </xdr:from>
    <xdr:to>
      <xdr:col>11</xdr:col>
      <xdr:colOff>85961</xdr:colOff>
      <xdr:row>792</xdr:row>
      <xdr:rowOff>152817</xdr:rowOff>
    </xdr:to>
    <xdr:sp macro="" textlink="">
      <xdr:nvSpPr>
        <xdr:cNvPr id="20" name="Flecha derecha 18">
          <a:hlinkClick xmlns:r="http://schemas.openxmlformats.org/officeDocument/2006/relationships" r:id="rId1"/>
          <a:extLst>
            <a:ext uri="{FF2B5EF4-FFF2-40B4-BE49-F238E27FC236}">
              <a16:creationId xmlns="" xmlns:a16="http://schemas.microsoft.com/office/drawing/2014/main" id="{00000000-0008-0000-4800-000018000000}"/>
            </a:ext>
          </a:extLst>
        </xdr:cNvPr>
        <xdr:cNvSpPr/>
      </xdr:nvSpPr>
      <xdr:spPr bwMode="auto">
        <a:xfrm rot="5400000">
          <a:off x="1795697" y="142194377"/>
          <a:ext cx="342900" cy="1114429"/>
        </a:xfrm>
        <a:prstGeom prst="rightArrow">
          <a:avLst/>
        </a:prstGeom>
        <a:solidFill>
          <a:srgbClr val="FFC000"/>
        </a:solidFill>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t" upright="1"/>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cente/Downloads/03CC7%20MF,%20MATEMATICAS%20DIGITAL%20PARA%20%203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tem&#225;tica%20D&#237;gital%202019/5&#176;%202019/05%20Matem&#225;tica%20Digital%20para%205&#17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
      <sheetName val="I"/>
      <sheetName val="D"/>
      <sheetName val="S1-3"/>
      <sheetName val="Menu"/>
      <sheetName val="OB"/>
      <sheetName val="N"/>
      <sheetName val="1"/>
      <sheetName val="2"/>
      <sheetName val="3"/>
      <sheetName val="4"/>
      <sheetName val="5"/>
      <sheetName val="6"/>
      <sheetName val="7"/>
      <sheetName val="8"/>
      <sheetName val="9"/>
      <sheetName val="10"/>
      <sheetName val="11"/>
      <sheetName val="12"/>
      <sheetName val="DYF"/>
      <sheetName val="13"/>
      <sheetName val="14"/>
      <sheetName val="15"/>
      <sheetName val="16"/>
      <sheetName val="FRAC"/>
      <sheetName val="25"/>
      <sheetName val="26"/>
      <sheetName val="27"/>
      <sheetName val="28"/>
      <sheetName val="29"/>
      <sheetName val="30"/>
      <sheetName val="31"/>
      <sheetName val="32"/>
      <sheetName val="33"/>
      <sheetName val="34"/>
      <sheetName val="35"/>
      <sheetName val="APLI"/>
      <sheetName val="36"/>
      <sheetName val="37"/>
      <sheetName val="38"/>
      <sheetName val="39"/>
      <sheetName val="MAG"/>
      <sheetName val="40"/>
      <sheetName val="41"/>
      <sheetName val="42"/>
      <sheetName val="SMD"/>
      <sheetName val="43"/>
      <sheetName val="44"/>
      <sheetName val="45"/>
      <sheetName val="46"/>
      <sheetName val="47"/>
      <sheetName val="48"/>
      <sheetName val="49"/>
      <sheetName val="50"/>
      <sheetName val="G Y E"/>
      <sheetName val="51"/>
      <sheetName val="52"/>
      <sheetName val="53"/>
      <sheetName val="54"/>
      <sheetName val="55"/>
      <sheetName val="bibli"/>
      <sheetName val="Hoja1"/>
    </sheetNames>
    <sheetDataSet>
      <sheetData sheetId="0"/>
      <sheetData sheetId="1"/>
      <sheetData sheetId="2"/>
      <sheetData sheetId="3"/>
      <sheetData sheetId="4"/>
      <sheetData sheetId="5"/>
      <sheetData sheetId="6">
        <row r="1741">
          <cell r="H1741">
            <v>1</v>
          </cell>
        </row>
        <row r="1761">
          <cell r="L1761">
            <v>600</v>
          </cell>
        </row>
        <row r="1762">
          <cell r="L1762">
            <v>300</v>
          </cell>
        </row>
        <row r="1763">
          <cell r="L1763">
            <v>200</v>
          </cell>
        </row>
        <row r="1764">
          <cell r="L1764">
            <v>150</v>
          </cell>
        </row>
        <row r="1765">
          <cell r="L1765">
            <v>120</v>
          </cell>
        </row>
        <row r="1766">
          <cell r="L1766">
            <v>100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5">
          <cell r="L15">
            <v>100</v>
          </cell>
        </row>
      </sheetData>
      <sheetData sheetId="43">
        <row r="18">
          <cell r="G18">
            <v>1</v>
          </cell>
        </row>
      </sheetData>
      <sheetData sheetId="44">
        <row r="238">
          <cell r="AF238">
            <v>5000</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
      <sheetName val="I1"/>
      <sheetName val="I"/>
      <sheetName val="D"/>
      <sheetName val="S4-5"/>
      <sheetName val="Menu"/>
      <sheetName val="OB"/>
      <sheetName val="1"/>
      <sheetName val="2"/>
      <sheetName val="3"/>
      <sheetName val="4"/>
      <sheetName val="5"/>
      <sheetName val="6"/>
      <sheetName val="7"/>
      <sheetName val="8"/>
      <sheetName val="9"/>
      <sheetName val="10"/>
      <sheetName val="11"/>
      <sheetName val="12"/>
      <sheetName val="13"/>
      <sheetName val="R1"/>
      <sheetName val="DYM"/>
      <sheetName val="14"/>
      <sheetName val="15"/>
      <sheetName val="16"/>
      <sheetName val="17"/>
      <sheetName val="DM"/>
      <sheetName val="18"/>
      <sheetName val="19"/>
      <sheetName val="20"/>
      <sheetName val="21"/>
      <sheetName val="22"/>
      <sheetName val="23"/>
      <sheetName val="24"/>
      <sheetName val="25"/>
      <sheetName val="CO1"/>
      <sheetName val="FRAC"/>
      <sheetName val="26"/>
      <sheetName val="27"/>
      <sheetName val="28"/>
      <sheetName val="29"/>
      <sheetName val="30"/>
      <sheetName val="31"/>
      <sheetName val="32"/>
      <sheetName val="33"/>
      <sheetName val="34"/>
      <sheetName val="35"/>
      <sheetName val="36"/>
      <sheetName val="37"/>
      <sheetName val="CO2"/>
      <sheetName val="38"/>
      <sheetName val="39"/>
      <sheetName val="40"/>
      <sheetName val="41"/>
      <sheetName val="POT"/>
      <sheetName val="42"/>
      <sheetName val="43"/>
      <sheetName val="44"/>
      <sheetName val="45"/>
      <sheetName val="46"/>
      <sheetName val="RAD"/>
      <sheetName val="SMD"/>
      <sheetName val="47"/>
      <sheetName val="48"/>
      <sheetName val="49"/>
      <sheetName val="50"/>
      <sheetName val="51"/>
      <sheetName val="52"/>
      <sheetName val="53"/>
      <sheetName val="54"/>
      <sheetName val="ND"/>
      <sheetName val="55"/>
      <sheetName val="Prop"/>
      <sheetName val="56"/>
      <sheetName val="ECUA"/>
      <sheetName val="57"/>
      <sheetName val="58"/>
      <sheetName val="59"/>
      <sheetName val="60"/>
      <sheetName val="61"/>
      <sheetName val="% "/>
      <sheetName val="62"/>
      <sheetName val="G Y E"/>
      <sheetName val="63"/>
      <sheetName val="64"/>
      <sheetName val="65"/>
      <sheetName val="66"/>
      <sheetName val="67"/>
      <sheetName val="68"/>
      <sheetName val="69"/>
      <sheetName val="70"/>
      <sheetName val="MAG"/>
      <sheetName val="71"/>
      <sheetName val="72"/>
      <sheetName val="73"/>
      <sheetName val="PROB"/>
      <sheetName val="74"/>
      <sheetName val="SD"/>
      <sheetName val="75"/>
      <sheetName val="R2"/>
      <sheetName val="bibli"/>
      <sheetName val="Actividades"/>
      <sheetName val="Activ2"/>
      <sheetName val="Activ3"/>
      <sheetName val="Activ4"/>
    </sheetNames>
    <sheetDataSet>
      <sheetData sheetId="0" refreshError="1"/>
      <sheetData sheetId="1" refreshError="1"/>
      <sheetData sheetId="2" refreshError="1"/>
      <sheetData sheetId="3">
        <row r="7">
          <cell r="I7" t="str">
            <v>ww</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ow r="16">
          <cell r="G16">
            <v>1</v>
          </cell>
          <cell r="V16">
            <v>12</v>
          </cell>
        </row>
        <row r="17">
          <cell r="G17">
            <v>2</v>
          </cell>
          <cell r="V17">
            <v>6</v>
          </cell>
        </row>
        <row r="18">
          <cell r="G18">
            <v>3</v>
          </cell>
          <cell r="V18">
            <v>4</v>
          </cell>
        </row>
        <row r="19">
          <cell r="G19">
            <v>4</v>
          </cell>
          <cell r="V19">
            <v>3</v>
          </cell>
        </row>
        <row r="20">
          <cell r="G20">
            <v>6</v>
          </cell>
          <cell r="V20">
            <v>2</v>
          </cell>
        </row>
        <row r="44">
          <cell r="G44">
            <v>1</v>
          </cell>
          <cell r="Z44">
            <v>24</v>
          </cell>
        </row>
        <row r="45">
          <cell r="G45">
            <v>2</v>
          </cell>
          <cell r="Z45">
            <v>12</v>
          </cell>
        </row>
        <row r="46">
          <cell r="G46">
            <v>3</v>
          </cell>
          <cell r="Z46">
            <v>8</v>
          </cell>
        </row>
        <row r="47">
          <cell r="G47">
            <v>4</v>
          </cell>
          <cell r="Z47">
            <v>6</v>
          </cell>
        </row>
        <row r="48">
          <cell r="G48">
            <v>6</v>
          </cell>
          <cell r="Z48">
            <v>4</v>
          </cell>
        </row>
        <row r="76">
          <cell r="Y76">
            <v>48</v>
          </cell>
        </row>
        <row r="77">
          <cell r="Y77">
            <v>24</v>
          </cell>
        </row>
        <row r="78">
          <cell r="Y78">
            <v>16</v>
          </cell>
        </row>
        <row r="79">
          <cell r="Y79">
            <v>12</v>
          </cell>
        </row>
        <row r="80">
          <cell r="Y80">
            <v>8</v>
          </cell>
        </row>
        <row r="145">
          <cell r="X145">
            <v>6000</v>
          </cell>
        </row>
        <row r="146">
          <cell r="X146">
            <v>3000</v>
          </cell>
        </row>
        <row r="147">
          <cell r="X147">
            <v>2000</v>
          </cell>
        </row>
        <row r="148">
          <cell r="X148">
            <v>1500</v>
          </cell>
        </row>
        <row r="149">
          <cell r="X149">
            <v>1200</v>
          </cell>
        </row>
        <row r="150">
          <cell r="X150">
            <v>1000</v>
          </cell>
        </row>
      </sheetData>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xurl.es/2tq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3">
    <tabColor theme="0"/>
  </sheetPr>
  <dimension ref="A1:FW128"/>
  <sheetViews>
    <sheetView showGridLines="0" showRowColHeaders="0" tabSelected="1" showRuler="0" zoomScale="130" zoomScaleNormal="130" zoomScalePageLayoutView="140" workbookViewId="0">
      <pane xSplit="75" ySplit="3" topLeftCell="BX4" activePane="bottomRight" state="frozen"/>
      <selection pane="topRight" activeCell="BX1" sqref="BX1"/>
      <selection pane="bottomLeft" activeCell="A4" sqref="A4"/>
      <selection pane="bottomRight"/>
    </sheetView>
  </sheetViews>
  <sheetFormatPr baseColWidth="10" defaultRowHeight="15" customHeight="1"/>
  <cols>
    <col min="1" max="129" width="1.7109375" style="4" customWidth="1"/>
    <col min="130" max="16384" width="11.42578125" style="4"/>
  </cols>
  <sheetData>
    <row r="1" spans="1:179" ht="15" customHeight="1">
      <c r="A1" s="452"/>
      <c r="B1" s="452"/>
      <c r="C1" s="452"/>
      <c r="D1" s="452"/>
      <c r="E1" s="453"/>
      <c r="F1" s="454" t="s">
        <v>0</v>
      </c>
      <c r="G1" s="453"/>
      <c r="H1" s="453"/>
      <c r="I1" s="453"/>
      <c r="J1" s="453"/>
      <c r="K1" s="453"/>
      <c r="L1" s="453"/>
      <c r="M1" s="453"/>
      <c r="N1" s="453"/>
      <c r="O1" s="453"/>
      <c r="P1" s="453"/>
      <c r="Q1" s="453"/>
      <c r="R1" s="455" t="s">
        <v>228</v>
      </c>
      <c r="S1" s="453"/>
      <c r="T1" s="453"/>
      <c r="U1" s="453"/>
      <c r="V1" s="453"/>
      <c r="W1" s="455" t="s">
        <v>227</v>
      </c>
      <c r="X1" s="456"/>
      <c r="Y1" s="453"/>
      <c r="Z1" s="453"/>
      <c r="AA1" s="453"/>
      <c r="AB1" s="453"/>
      <c r="AC1" s="453"/>
      <c r="AD1" s="455"/>
      <c r="AE1" s="453"/>
      <c r="AF1" s="455"/>
      <c r="AG1" s="453"/>
      <c r="AH1" s="453"/>
      <c r="AI1" s="455"/>
      <c r="AJ1" s="457"/>
      <c r="AK1" s="453"/>
      <c r="AL1" s="455"/>
      <c r="AM1" s="455"/>
      <c r="AN1" s="455"/>
      <c r="AO1" s="455"/>
      <c r="AP1" s="455"/>
      <c r="AQ1" s="455"/>
      <c r="AR1" s="455"/>
      <c r="AS1" s="453"/>
      <c r="AT1" s="453"/>
      <c r="AU1" s="453"/>
      <c r="AV1" s="453"/>
      <c r="AW1" s="453"/>
      <c r="AX1" s="453"/>
      <c r="AY1" s="453"/>
      <c r="AZ1" s="453"/>
      <c r="BA1" s="453"/>
      <c r="BB1" s="453"/>
      <c r="BC1" s="453"/>
      <c r="BD1" s="453"/>
      <c r="BE1" s="453"/>
      <c r="BF1" s="453"/>
      <c r="BG1" s="453"/>
      <c r="BH1" s="453"/>
      <c r="BI1" s="453"/>
      <c r="BJ1" s="453"/>
      <c r="BK1" s="453"/>
      <c r="BL1" s="453"/>
      <c r="BM1" s="453"/>
      <c r="BN1" s="453"/>
      <c r="BO1" s="453"/>
      <c r="BP1" s="453"/>
      <c r="BQ1" s="453"/>
      <c r="BR1" s="453"/>
      <c r="BS1" s="453"/>
      <c r="BT1" s="453"/>
      <c r="BU1" s="453"/>
      <c r="BV1" s="453"/>
      <c r="BW1" s="453"/>
      <c r="BX1" s="432"/>
      <c r="BY1" s="432"/>
      <c r="BZ1" s="432"/>
      <c r="CA1" s="432"/>
      <c r="CB1" s="432"/>
      <c r="CC1" s="432"/>
      <c r="CD1" s="432"/>
      <c r="CE1" s="432"/>
      <c r="CF1" s="432"/>
      <c r="CG1" s="432"/>
      <c r="CH1" s="432"/>
      <c r="CI1" s="432"/>
      <c r="CJ1" s="432"/>
      <c r="CK1" s="432"/>
      <c r="CL1" s="432"/>
      <c r="CM1" s="432"/>
      <c r="CN1" s="432"/>
      <c r="CO1" s="432"/>
      <c r="CP1" s="432"/>
      <c r="CQ1" s="432"/>
      <c r="CR1" s="432"/>
      <c r="CS1" s="432"/>
      <c r="CT1" s="432"/>
      <c r="CU1" s="432"/>
      <c r="CV1" s="432"/>
      <c r="CW1" s="432"/>
      <c r="CX1" s="432"/>
      <c r="CY1" s="432"/>
      <c r="CZ1" s="432"/>
      <c r="DA1" s="432"/>
      <c r="DB1" s="432"/>
      <c r="DC1" s="432"/>
      <c r="DD1" s="432"/>
      <c r="DE1" s="432"/>
      <c r="DF1" s="432"/>
      <c r="DG1" s="432"/>
      <c r="DH1" s="432"/>
      <c r="DI1" s="432"/>
      <c r="DJ1" s="432"/>
      <c r="DK1" s="432"/>
      <c r="DL1" s="432"/>
      <c r="DM1" s="432"/>
      <c r="DN1" s="432"/>
      <c r="DO1" s="432"/>
      <c r="DP1" s="432"/>
      <c r="DQ1" s="432"/>
      <c r="DR1" s="432"/>
      <c r="DS1" s="432"/>
      <c r="DT1" s="432"/>
      <c r="DU1" s="432"/>
      <c r="DV1" s="432"/>
      <c r="DW1" s="432"/>
      <c r="DX1" s="432"/>
      <c r="DY1" s="432"/>
      <c r="DZ1" s="432"/>
      <c r="EA1" s="432"/>
      <c r="EB1" s="432"/>
      <c r="EC1" s="432"/>
      <c r="ED1" s="432"/>
      <c r="EE1" s="432"/>
      <c r="EF1" s="432"/>
      <c r="EG1" s="432"/>
      <c r="EH1" s="432"/>
      <c r="EI1" s="432"/>
      <c r="EJ1" s="432"/>
      <c r="EK1" s="432"/>
      <c r="EL1" s="432"/>
      <c r="EM1" s="432"/>
      <c r="EN1" s="432"/>
      <c r="EO1" s="432"/>
      <c r="EP1" s="432"/>
      <c r="EQ1" s="432"/>
      <c r="ER1" s="432"/>
      <c r="ES1" s="432"/>
      <c r="ET1" s="432"/>
      <c r="EU1" s="432"/>
      <c r="EV1" s="432"/>
      <c r="EW1" s="432"/>
      <c r="EX1" s="432"/>
      <c r="EY1" s="432"/>
      <c r="EZ1" s="432"/>
      <c r="FA1" s="432"/>
      <c r="FB1" s="432"/>
      <c r="FC1" s="432"/>
      <c r="FD1" s="432"/>
      <c r="FE1" s="432"/>
      <c r="FF1" s="432"/>
      <c r="FG1" s="432"/>
      <c r="FH1" s="432"/>
      <c r="FI1" s="432"/>
      <c r="FJ1" s="432"/>
      <c r="FK1" s="432"/>
      <c r="FL1" s="432"/>
      <c r="FM1" s="432"/>
      <c r="FN1" s="432"/>
      <c r="FO1" s="432"/>
      <c r="FP1" s="432"/>
      <c r="FQ1" s="432"/>
      <c r="FR1" s="432"/>
      <c r="FS1" s="432"/>
      <c r="FT1" s="432"/>
      <c r="FU1" s="432"/>
      <c r="FV1" s="432"/>
      <c r="FW1" s="432"/>
    </row>
    <row r="2" spans="1:179" ht="15" customHeight="1">
      <c r="A2" s="453"/>
      <c r="B2" s="453"/>
      <c r="C2" s="453"/>
      <c r="D2" s="453"/>
      <c r="E2" s="453"/>
      <c r="F2" s="453"/>
      <c r="G2" s="453"/>
      <c r="H2" s="453"/>
      <c r="I2" s="453"/>
      <c r="J2" s="453"/>
      <c r="K2" s="453"/>
      <c r="L2" s="453"/>
      <c r="M2" s="453"/>
      <c r="N2" s="453"/>
      <c r="O2" s="453"/>
      <c r="P2" s="453"/>
      <c r="Q2" s="453"/>
      <c r="R2" s="458" t="s">
        <v>230</v>
      </c>
      <c r="S2" s="453"/>
      <c r="T2" s="453"/>
      <c r="U2" s="453"/>
      <c r="V2" s="453"/>
      <c r="W2" s="459"/>
      <c r="X2" s="460"/>
      <c r="Y2" s="460"/>
      <c r="Z2" s="460"/>
      <c r="AA2" s="460"/>
      <c r="AB2" s="460"/>
      <c r="AC2" s="460"/>
      <c r="AD2" s="460"/>
      <c r="AE2" s="460"/>
      <c r="AF2" s="460"/>
      <c r="AG2" s="460"/>
      <c r="AH2" s="460"/>
      <c r="AI2" s="460"/>
      <c r="AJ2" s="461"/>
      <c r="AK2" s="453"/>
      <c r="AL2" s="453"/>
      <c r="AM2" s="462" t="s">
        <v>231</v>
      </c>
      <c r="AN2" s="453"/>
      <c r="AO2" s="453"/>
      <c r="AP2" s="453"/>
      <c r="AQ2" s="463"/>
      <c r="AR2" s="464"/>
      <c r="AS2" s="465"/>
      <c r="AT2" s="453"/>
      <c r="AU2" s="453"/>
      <c r="AV2" s="453"/>
      <c r="AW2" s="453"/>
      <c r="AX2" s="453"/>
      <c r="AY2" s="453"/>
      <c r="AZ2" s="453"/>
      <c r="BA2" s="453"/>
      <c r="BB2" s="453"/>
      <c r="BC2" s="453"/>
      <c r="BD2" s="453"/>
      <c r="BE2" s="453"/>
      <c r="BF2" s="453"/>
      <c r="BG2" s="453"/>
      <c r="BH2" s="453"/>
      <c r="BI2" s="453"/>
      <c r="BJ2" s="453"/>
      <c r="BK2" s="453"/>
      <c r="BL2" s="453"/>
      <c r="BM2" s="453"/>
      <c r="BN2" s="453"/>
      <c r="BO2" s="453"/>
      <c r="BP2" s="453"/>
      <c r="BQ2" s="453"/>
      <c r="BR2" s="453"/>
      <c r="BS2" s="453"/>
      <c r="BT2" s="453"/>
      <c r="BU2" s="453"/>
      <c r="BV2" s="453"/>
      <c r="BW2" s="453"/>
      <c r="BX2" s="432"/>
      <c r="BY2" s="432"/>
      <c r="BZ2" s="432"/>
      <c r="CA2" s="432"/>
      <c r="CB2" s="432"/>
      <c r="CC2" s="432"/>
      <c r="CD2" s="432"/>
      <c r="CE2" s="432"/>
      <c r="CF2" s="432"/>
    </row>
    <row r="3" spans="1:179" ht="15" customHeight="1">
      <c r="A3" s="453"/>
      <c r="B3" s="453"/>
      <c r="C3" s="453"/>
      <c r="D3" s="453"/>
      <c r="E3" s="453"/>
      <c r="F3" s="466" t="s">
        <v>233</v>
      </c>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8"/>
      <c r="AG3" s="453"/>
      <c r="AH3" s="453"/>
      <c r="AI3" s="453"/>
      <c r="AJ3" s="453"/>
      <c r="AK3" s="453"/>
      <c r="AL3" s="453"/>
      <c r="AM3" s="453"/>
      <c r="AN3" s="453"/>
      <c r="AO3" s="453"/>
      <c r="AP3" s="453"/>
      <c r="AQ3" s="453"/>
      <c r="AR3" s="455"/>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32"/>
      <c r="BY3" s="432"/>
      <c r="BZ3" s="432"/>
      <c r="CA3" s="432"/>
      <c r="CB3" s="432"/>
      <c r="CC3" s="432"/>
      <c r="CD3" s="432"/>
      <c r="CE3" s="432"/>
      <c r="CF3" s="432"/>
    </row>
    <row r="4" spans="1:179" ht="15" customHeight="1">
      <c r="F4" s="433"/>
    </row>
    <row r="5" spans="1:179" ht="15" customHeight="1">
      <c r="F5" s="21" t="s">
        <v>234</v>
      </c>
      <c r="I5" s="434"/>
      <c r="K5" s="44"/>
      <c r="L5" s="44"/>
    </row>
    <row r="6" spans="1:179" ht="15" customHeight="1">
      <c r="F6" s="435"/>
      <c r="I6" s="434"/>
      <c r="K6" s="44"/>
      <c r="L6" s="44"/>
    </row>
    <row r="7" spans="1:179" ht="15" customHeight="1">
      <c r="F7" s="45" t="s">
        <v>235</v>
      </c>
      <c r="I7" s="434"/>
      <c r="K7" s="44"/>
      <c r="L7" s="44"/>
    </row>
    <row r="8" spans="1:179" ht="15" customHeight="1">
      <c r="F8" s="45" t="s">
        <v>236</v>
      </c>
      <c r="I8" s="434"/>
      <c r="K8" s="44"/>
      <c r="L8" s="44"/>
    </row>
    <row r="9" spans="1:179" ht="15" customHeight="1">
      <c r="F9" s="436" t="s">
        <v>237</v>
      </c>
      <c r="I9" s="434"/>
      <c r="K9" s="44"/>
      <c r="L9" s="44"/>
    </row>
    <row r="10" spans="1:179" ht="15" customHeight="1">
      <c r="F10" s="436"/>
      <c r="I10" s="434"/>
      <c r="K10" s="44"/>
      <c r="L10" s="44"/>
    </row>
    <row r="11" spans="1:179" ht="15" customHeight="1">
      <c r="F11" s="45" t="s">
        <v>238</v>
      </c>
      <c r="I11" s="434"/>
      <c r="K11" s="44"/>
      <c r="L11" s="44"/>
    </row>
    <row r="12" spans="1:179" ht="15" customHeight="1">
      <c r="F12" s="437"/>
      <c r="I12" s="434"/>
      <c r="K12" s="44"/>
      <c r="L12" s="44"/>
    </row>
    <row r="13" spans="1:179" ht="15" customHeight="1">
      <c r="E13" s="100"/>
      <c r="F13" s="100"/>
      <c r="G13" s="438" t="s">
        <v>239</v>
      </c>
      <c r="H13" s="438"/>
      <c r="I13" s="438"/>
      <c r="J13" s="438"/>
      <c r="K13" s="438"/>
      <c r="L13" s="438"/>
      <c r="M13" s="438"/>
      <c r="N13" s="438"/>
    </row>
    <row r="14" spans="1:179" ht="15" customHeight="1">
      <c r="E14" s="439"/>
      <c r="F14" s="439"/>
      <c r="G14" s="438"/>
      <c r="H14" s="438"/>
      <c r="I14" s="438"/>
      <c r="J14" s="438"/>
      <c r="K14" s="438"/>
      <c r="L14" s="438"/>
      <c r="M14" s="438"/>
      <c r="N14" s="438"/>
      <c r="O14" s="439"/>
      <c r="P14" s="439"/>
    </row>
    <row r="15" spans="1:179" ht="15" customHeight="1">
      <c r="G15" s="440" t="s">
        <v>240</v>
      </c>
      <c r="H15" s="440"/>
      <c r="I15" s="440"/>
      <c r="J15" s="440"/>
      <c r="K15" s="441" t="s">
        <v>241</v>
      </c>
      <c r="L15" s="441"/>
      <c r="M15" s="441"/>
      <c r="N15" s="441"/>
    </row>
    <row r="16" spans="1:179" ht="15" customHeight="1">
      <c r="G16" s="442">
        <v>1</v>
      </c>
      <c r="H16" s="442"/>
      <c r="I16" s="442"/>
      <c r="J16" s="442"/>
      <c r="K16" s="442">
        <v>12</v>
      </c>
      <c r="L16" s="442"/>
      <c r="M16" s="442"/>
      <c r="N16" s="442"/>
      <c r="V16" s="442">
        <v>12</v>
      </c>
      <c r="W16" s="442"/>
      <c r="X16" s="442"/>
      <c r="Y16" s="442"/>
    </row>
    <row r="17" spans="5:25" ht="15" customHeight="1">
      <c r="E17" s="443"/>
      <c r="F17" s="443"/>
      <c r="G17" s="442">
        <v>2</v>
      </c>
      <c r="H17" s="442"/>
      <c r="I17" s="442"/>
      <c r="J17" s="442"/>
      <c r="K17" s="442">
        <v>6</v>
      </c>
      <c r="L17" s="442"/>
      <c r="M17" s="442"/>
      <c r="N17" s="442"/>
      <c r="O17" s="443"/>
      <c r="P17" s="443"/>
      <c r="V17" s="442">
        <v>6</v>
      </c>
      <c r="W17" s="442"/>
      <c r="X17" s="442"/>
      <c r="Y17" s="442"/>
    </row>
    <row r="18" spans="5:25" ht="15" customHeight="1">
      <c r="G18" s="442">
        <v>3</v>
      </c>
      <c r="H18" s="442"/>
      <c r="I18" s="442"/>
      <c r="J18" s="442"/>
      <c r="K18" s="444">
        <v>4</v>
      </c>
      <c r="L18" s="444"/>
      <c r="M18" s="444"/>
      <c r="N18" s="444"/>
      <c r="P18" s="445">
        <f>IF($V$16/G18=V18,1,0)</f>
        <v>1</v>
      </c>
      <c r="V18" s="444">
        <v>4</v>
      </c>
      <c r="W18" s="444"/>
      <c r="X18" s="444"/>
      <c r="Y18" s="444"/>
    </row>
    <row r="19" spans="5:25" ht="15" customHeight="1">
      <c r="G19" s="442">
        <v>4</v>
      </c>
      <c r="H19" s="442"/>
      <c r="I19" s="442"/>
      <c r="J19" s="442"/>
      <c r="K19" s="444">
        <v>3</v>
      </c>
      <c r="L19" s="444"/>
      <c r="M19" s="444"/>
      <c r="N19" s="444"/>
      <c r="P19" s="445">
        <f>IF($V$16/G19=V19,1,0)</f>
        <v>1</v>
      </c>
      <c r="V19" s="444">
        <v>3</v>
      </c>
      <c r="W19" s="444"/>
      <c r="X19" s="444"/>
      <c r="Y19" s="444"/>
    </row>
    <row r="20" spans="5:25" ht="15" customHeight="1">
      <c r="F20" s="110"/>
      <c r="G20" s="442">
        <v>6</v>
      </c>
      <c r="H20" s="442"/>
      <c r="I20" s="442"/>
      <c r="J20" s="442"/>
      <c r="K20" s="444">
        <v>2</v>
      </c>
      <c r="L20" s="444"/>
      <c r="M20" s="444"/>
      <c r="N20" s="444"/>
      <c r="P20" s="445">
        <f>IF($V$16/G20=V20,1,0)</f>
        <v>1</v>
      </c>
      <c r="V20" s="444">
        <v>2</v>
      </c>
      <c r="W20" s="444"/>
      <c r="X20" s="444"/>
      <c r="Y20" s="444"/>
    </row>
    <row r="21" spans="5:25" ht="15" customHeight="1">
      <c r="G21" s="446"/>
      <c r="H21" s="446"/>
      <c r="I21" s="446"/>
      <c r="J21" s="446"/>
      <c r="K21" s="447"/>
      <c r="L21" s="447"/>
      <c r="M21" s="447"/>
      <c r="N21" s="447"/>
      <c r="P21" s="445"/>
    </row>
    <row r="22" spans="5:25" ht="15" customHeight="1">
      <c r="G22" s="396"/>
      <c r="H22" s="396"/>
      <c r="I22" s="396"/>
      <c r="J22" s="396"/>
      <c r="K22" s="410"/>
      <c r="L22" s="410"/>
      <c r="M22" s="410"/>
      <c r="N22" s="410"/>
      <c r="P22" s="445"/>
    </row>
    <row r="23" spans="5:25" ht="15" customHeight="1">
      <c r="G23" s="4" t="s">
        <v>242</v>
      </c>
      <c r="K23" s="434">
        <f>SUM(P18:P24)</f>
        <v>3</v>
      </c>
      <c r="L23" s="410"/>
      <c r="M23" s="410"/>
      <c r="N23" s="410"/>
      <c r="P23" s="445"/>
    </row>
    <row r="24" spans="5:25" ht="15" customHeight="1">
      <c r="G24" s="10"/>
      <c r="H24" s="10"/>
      <c r="I24" s="10"/>
      <c r="J24" s="10"/>
      <c r="K24" s="448"/>
      <c r="L24" s="448"/>
      <c r="M24" s="448"/>
      <c r="N24" s="448"/>
      <c r="P24" s="445"/>
    </row>
    <row r="25" spans="5:25" ht="15" customHeight="1">
      <c r="K25" s="21"/>
      <c r="L25" s="21"/>
    </row>
    <row r="26" spans="5:25" ht="15" customHeight="1">
      <c r="K26" s="434"/>
      <c r="L26" s="21"/>
    </row>
    <row r="27" spans="5:25" ht="15" customHeight="1">
      <c r="K27" s="434"/>
      <c r="L27" s="21"/>
    </row>
    <row r="28" spans="5:25" ht="15" customHeight="1">
      <c r="F28" s="21" t="s">
        <v>261</v>
      </c>
    </row>
    <row r="29" spans="5:25" ht="15" customHeight="1">
      <c r="F29" s="21"/>
    </row>
    <row r="30" spans="5:25" ht="15" customHeight="1">
      <c r="F30" s="21" t="s">
        <v>243</v>
      </c>
    </row>
    <row r="31" spans="5:25" ht="15" customHeight="1">
      <c r="F31" s="21" t="s">
        <v>244</v>
      </c>
    </row>
    <row r="32" spans="5:25" ht="15" customHeight="1">
      <c r="F32" s="21"/>
    </row>
    <row r="33" spans="5:29" ht="15" customHeight="1">
      <c r="F33" s="21" t="s">
        <v>238</v>
      </c>
    </row>
    <row r="34" spans="5:29" ht="15" customHeight="1">
      <c r="F34" s="435"/>
    </row>
    <row r="35" spans="5:29" ht="15" customHeight="1">
      <c r="F35" s="435"/>
    </row>
    <row r="36" spans="5:29" ht="15" customHeight="1">
      <c r="E36" s="100"/>
      <c r="F36" s="100"/>
      <c r="G36" s="438" t="s">
        <v>239</v>
      </c>
      <c r="H36" s="438"/>
      <c r="I36" s="438"/>
      <c r="J36" s="438"/>
      <c r="K36" s="438"/>
      <c r="L36" s="438"/>
      <c r="M36" s="438"/>
      <c r="N36" s="438"/>
    </row>
    <row r="37" spans="5:29" ht="15" customHeight="1">
      <c r="E37" s="439"/>
      <c r="F37" s="439"/>
      <c r="G37" s="438"/>
      <c r="H37" s="438"/>
      <c r="I37" s="438"/>
      <c r="J37" s="438"/>
      <c r="K37" s="438"/>
      <c r="L37" s="438"/>
      <c r="M37" s="438"/>
      <c r="N37" s="438"/>
      <c r="O37" s="439"/>
      <c r="P37" s="439"/>
    </row>
    <row r="38" spans="5:29" ht="15" customHeight="1">
      <c r="G38" s="440" t="s">
        <v>240</v>
      </c>
      <c r="H38" s="440"/>
      <c r="I38" s="440"/>
      <c r="J38" s="440"/>
      <c r="K38" s="441" t="s">
        <v>245</v>
      </c>
      <c r="L38" s="441"/>
      <c r="M38" s="441"/>
      <c r="N38" s="441"/>
    </row>
    <row r="39" spans="5:29" ht="15" customHeight="1">
      <c r="G39" s="442">
        <v>1</v>
      </c>
      <c r="H39" s="442"/>
      <c r="I39" s="442"/>
      <c r="J39" s="442"/>
      <c r="K39" s="442">
        <v>24</v>
      </c>
      <c r="L39" s="442"/>
      <c r="M39" s="442"/>
      <c r="N39" s="442"/>
      <c r="P39" s="445">
        <f>IF(G39*K39=24,1,0)</f>
        <v>1</v>
      </c>
      <c r="Z39" s="442">
        <v>24</v>
      </c>
      <c r="AA39" s="442"/>
      <c r="AB39" s="442"/>
      <c r="AC39" s="442"/>
    </row>
    <row r="40" spans="5:29" ht="15" customHeight="1">
      <c r="E40" s="443"/>
      <c r="F40" s="443"/>
      <c r="G40" s="442">
        <v>2</v>
      </c>
      <c r="H40" s="442"/>
      <c r="I40" s="442"/>
      <c r="J40" s="442"/>
      <c r="K40" s="442">
        <v>12</v>
      </c>
      <c r="L40" s="442"/>
      <c r="M40" s="442"/>
      <c r="N40" s="442"/>
      <c r="O40" s="443"/>
      <c r="P40" s="445">
        <f t="shared" ref="P40:P43" si="0">IF(G40*K40=24,1,0)</f>
        <v>1</v>
      </c>
      <c r="Z40" s="442">
        <v>12</v>
      </c>
      <c r="AA40" s="442"/>
      <c r="AB40" s="442"/>
      <c r="AC40" s="442"/>
    </row>
    <row r="41" spans="5:29" ht="15" customHeight="1">
      <c r="G41" s="442">
        <v>3</v>
      </c>
      <c r="H41" s="442"/>
      <c r="I41" s="442"/>
      <c r="J41" s="442"/>
      <c r="K41" s="444"/>
      <c r="L41" s="444"/>
      <c r="M41" s="444"/>
      <c r="N41" s="444"/>
      <c r="P41" s="445">
        <f t="shared" si="0"/>
        <v>0</v>
      </c>
      <c r="Z41" s="444">
        <v>8</v>
      </c>
      <c r="AA41" s="444"/>
      <c r="AB41" s="444"/>
      <c r="AC41" s="444"/>
    </row>
    <row r="42" spans="5:29" ht="15" customHeight="1">
      <c r="G42" s="442">
        <v>4</v>
      </c>
      <c r="H42" s="442"/>
      <c r="I42" s="442"/>
      <c r="J42" s="442"/>
      <c r="K42" s="444"/>
      <c r="L42" s="444"/>
      <c r="M42" s="444"/>
      <c r="N42" s="444"/>
      <c r="P42" s="445">
        <f t="shared" si="0"/>
        <v>0</v>
      </c>
      <c r="Z42" s="444">
        <v>6</v>
      </c>
      <c r="AA42" s="444"/>
      <c r="AB42" s="444"/>
      <c r="AC42" s="444"/>
    </row>
    <row r="43" spans="5:29" ht="15" customHeight="1">
      <c r="F43" s="110"/>
      <c r="G43" s="442">
        <v>6</v>
      </c>
      <c r="H43" s="442"/>
      <c r="I43" s="442"/>
      <c r="J43" s="442"/>
      <c r="K43" s="444"/>
      <c r="L43" s="444"/>
      <c r="M43" s="444"/>
      <c r="N43" s="444"/>
      <c r="P43" s="445">
        <f t="shared" si="0"/>
        <v>0</v>
      </c>
      <c r="Z43" s="444">
        <v>4</v>
      </c>
      <c r="AA43" s="444"/>
      <c r="AB43" s="444"/>
      <c r="AC43" s="444"/>
    </row>
    <row r="44" spans="5:29" ht="15" customHeight="1">
      <c r="G44" s="388"/>
      <c r="H44" s="388"/>
      <c r="I44" s="388"/>
      <c r="J44" s="388"/>
      <c r="K44" s="409"/>
      <c r="L44" s="409"/>
      <c r="M44" s="409"/>
      <c r="N44" s="409"/>
      <c r="P44" s="445"/>
    </row>
    <row r="45" spans="5:29" ht="15" customHeight="1">
      <c r="G45" s="396"/>
      <c r="H45" s="396"/>
      <c r="I45" s="396"/>
      <c r="J45" s="396"/>
      <c r="K45" s="410"/>
      <c r="L45" s="410"/>
      <c r="M45" s="410"/>
      <c r="N45" s="410"/>
      <c r="P45" s="445"/>
    </row>
    <row r="46" spans="5:29" ht="15" customHeight="1">
      <c r="G46" s="4" t="s">
        <v>242</v>
      </c>
      <c r="K46" s="434">
        <f>SUM(P39:P44)</f>
        <v>2</v>
      </c>
      <c r="L46" s="410"/>
      <c r="M46" s="410"/>
      <c r="N46" s="410"/>
      <c r="P46" s="445"/>
    </row>
    <row r="47" spans="5:29" ht="15" customHeight="1">
      <c r="G47" s="396"/>
      <c r="H47" s="396"/>
      <c r="I47" s="396"/>
      <c r="J47" s="396"/>
      <c r="K47" s="410"/>
      <c r="L47" s="410"/>
      <c r="M47" s="410"/>
      <c r="N47" s="410"/>
      <c r="P47" s="445"/>
    </row>
    <row r="48" spans="5:29" ht="15" customHeight="1">
      <c r="K48" s="280"/>
      <c r="L48" s="280"/>
    </row>
    <row r="50" spans="5:53" ht="15" customHeight="1">
      <c r="BA50" s="1"/>
    </row>
    <row r="51" spans="5:53" ht="15" customHeight="1">
      <c r="F51" s="433"/>
    </row>
    <row r="52" spans="5:53" ht="15" customHeight="1">
      <c r="F52" s="433"/>
    </row>
    <row r="53" spans="5:53" ht="15" customHeight="1">
      <c r="F53" s="21" t="s">
        <v>261</v>
      </c>
    </row>
    <row r="54" spans="5:53" ht="15" customHeight="1">
      <c r="F54" s="21"/>
    </row>
    <row r="55" spans="5:53" ht="15" customHeight="1">
      <c r="F55" s="21" t="s">
        <v>246</v>
      </c>
    </row>
    <row r="56" spans="5:53" ht="15" customHeight="1">
      <c r="F56" s="21" t="s">
        <v>247</v>
      </c>
    </row>
    <row r="57" spans="5:53" ht="15" customHeight="1">
      <c r="F57" s="21"/>
    </row>
    <row r="58" spans="5:53" ht="15" customHeight="1">
      <c r="F58" s="21" t="s">
        <v>238</v>
      </c>
    </row>
    <row r="59" spans="5:53" ht="15" customHeight="1">
      <c r="F59" s="435"/>
    </row>
    <row r="60" spans="5:53" ht="15" customHeight="1">
      <c r="F60" s="435"/>
    </row>
    <row r="61" spans="5:53" ht="15" customHeight="1">
      <c r="E61" s="100"/>
      <c r="F61" s="100"/>
      <c r="G61" s="438" t="s">
        <v>239</v>
      </c>
      <c r="H61" s="438"/>
      <c r="I61" s="438"/>
      <c r="J61" s="438"/>
      <c r="K61" s="438"/>
      <c r="L61" s="438"/>
      <c r="M61" s="438"/>
      <c r="N61" s="438"/>
    </row>
    <row r="62" spans="5:53" ht="15" customHeight="1">
      <c r="E62" s="439"/>
      <c r="F62" s="439"/>
      <c r="G62" s="438"/>
      <c r="H62" s="438"/>
      <c r="I62" s="438"/>
      <c r="J62" s="438"/>
      <c r="K62" s="438"/>
      <c r="L62" s="438"/>
      <c r="M62" s="438"/>
      <c r="N62" s="438"/>
      <c r="O62" s="439"/>
      <c r="P62" s="439"/>
    </row>
    <row r="63" spans="5:53" ht="15" customHeight="1">
      <c r="G63" s="440" t="s">
        <v>240</v>
      </c>
      <c r="H63" s="440"/>
      <c r="I63" s="440"/>
      <c r="J63" s="440"/>
      <c r="K63" s="441" t="s">
        <v>248</v>
      </c>
      <c r="L63" s="441"/>
      <c r="M63" s="441"/>
      <c r="N63" s="441"/>
    </row>
    <row r="64" spans="5:53" ht="15" customHeight="1">
      <c r="G64" s="442">
        <v>1</v>
      </c>
      <c r="H64" s="442"/>
      <c r="I64" s="442"/>
      <c r="J64" s="442"/>
      <c r="K64" s="442">
        <v>48</v>
      </c>
      <c r="L64" s="442"/>
      <c r="M64" s="442"/>
      <c r="N64" s="442"/>
      <c r="P64" s="445">
        <f>IF(G64*K64=48,1,0)</f>
        <v>1</v>
      </c>
      <c r="Y64" s="442">
        <v>48</v>
      </c>
      <c r="Z64" s="442"/>
      <c r="AA64" s="442"/>
      <c r="AB64" s="442"/>
    </row>
    <row r="65" spans="5:28" ht="15" customHeight="1">
      <c r="E65" s="443"/>
      <c r="F65" s="443"/>
      <c r="G65" s="442">
        <v>2</v>
      </c>
      <c r="H65" s="442"/>
      <c r="I65" s="442"/>
      <c r="J65" s="442"/>
      <c r="K65" s="442">
        <v>24</v>
      </c>
      <c r="L65" s="442"/>
      <c r="M65" s="442"/>
      <c r="N65" s="442"/>
      <c r="O65" s="443"/>
      <c r="P65" s="445">
        <f t="shared" ref="P65:P68" si="1">IF(G65*K65=48,1,0)</f>
        <v>1</v>
      </c>
      <c r="Y65" s="442">
        <v>24</v>
      </c>
      <c r="Z65" s="442"/>
      <c r="AA65" s="442"/>
      <c r="AB65" s="442"/>
    </row>
    <row r="66" spans="5:28" ht="15" customHeight="1">
      <c r="G66" s="442">
        <v>3</v>
      </c>
      <c r="H66" s="442"/>
      <c r="I66" s="442"/>
      <c r="J66" s="442"/>
      <c r="K66" s="444"/>
      <c r="L66" s="444"/>
      <c r="M66" s="444"/>
      <c r="N66" s="444"/>
      <c r="P66" s="445">
        <f t="shared" si="1"/>
        <v>0</v>
      </c>
      <c r="Y66" s="444">
        <v>16</v>
      </c>
      <c r="Z66" s="444"/>
      <c r="AA66" s="444"/>
      <c r="AB66" s="444"/>
    </row>
    <row r="67" spans="5:28" ht="15" customHeight="1">
      <c r="G67" s="442">
        <v>4</v>
      </c>
      <c r="H67" s="442"/>
      <c r="I67" s="442"/>
      <c r="J67" s="442"/>
      <c r="K67" s="444"/>
      <c r="L67" s="444"/>
      <c r="M67" s="444"/>
      <c r="N67" s="444"/>
      <c r="P67" s="445">
        <f t="shared" si="1"/>
        <v>0</v>
      </c>
      <c r="Y67" s="444">
        <v>12</v>
      </c>
      <c r="Z67" s="444"/>
      <c r="AA67" s="444"/>
      <c r="AB67" s="444"/>
    </row>
    <row r="68" spans="5:28" ht="15" customHeight="1">
      <c r="F68" s="110"/>
      <c r="G68" s="442">
        <v>6</v>
      </c>
      <c r="H68" s="442"/>
      <c r="I68" s="442"/>
      <c r="J68" s="442"/>
      <c r="K68" s="444"/>
      <c r="L68" s="444"/>
      <c r="M68" s="444"/>
      <c r="N68" s="444"/>
      <c r="P68" s="445">
        <f t="shared" si="1"/>
        <v>0</v>
      </c>
      <c r="Y68" s="444">
        <v>8</v>
      </c>
      <c r="Z68" s="444"/>
      <c r="AA68" s="444"/>
      <c r="AB68" s="444"/>
    </row>
    <row r="69" spans="5:28" ht="15" customHeight="1">
      <c r="G69" s="388"/>
      <c r="H69" s="388"/>
      <c r="I69" s="388"/>
      <c r="J69" s="388"/>
      <c r="K69" s="409"/>
      <c r="L69" s="409"/>
      <c r="M69" s="409"/>
      <c r="N69" s="409"/>
      <c r="P69" s="445"/>
    </row>
    <row r="70" spans="5:28" ht="15" customHeight="1">
      <c r="G70" s="396"/>
      <c r="H70" s="396"/>
      <c r="I70" s="396"/>
      <c r="J70" s="396"/>
      <c r="K70" s="410"/>
      <c r="L70" s="410"/>
      <c r="M70" s="410"/>
      <c r="N70" s="410"/>
      <c r="P70" s="445"/>
    </row>
    <row r="71" spans="5:28" ht="15" customHeight="1">
      <c r="G71" s="396"/>
      <c r="H71" s="396"/>
      <c r="I71" s="396"/>
      <c r="J71" s="396"/>
      <c r="K71" s="410"/>
      <c r="L71" s="410"/>
      <c r="M71" s="410"/>
      <c r="N71" s="410"/>
      <c r="P71" s="445"/>
    </row>
    <row r="72" spans="5:28" ht="15" customHeight="1">
      <c r="G72" s="396"/>
      <c r="H72" s="396"/>
      <c r="I72" s="396"/>
      <c r="J72" s="396"/>
      <c r="K72" s="410"/>
      <c r="L72" s="410"/>
      <c r="M72" s="410"/>
      <c r="N72" s="410"/>
      <c r="P72" s="445"/>
    </row>
    <row r="73" spans="5:28" ht="15" customHeight="1">
      <c r="K73" s="280"/>
      <c r="L73" s="280"/>
    </row>
    <row r="74" spans="5:28" ht="15" customHeight="1">
      <c r="G74" s="4" t="s">
        <v>242</v>
      </c>
      <c r="K74" s="434">
        <f>SUM(P64:P69)</f>
        <v>2</v>
      </c>
    </row>
    <row r="76" spans="5:28" ht="15" customHeight="1">
      <c r="F76" s="433"/>
    </row>
    <row r="77" spans="5:28" ht="15" customHeight="1">
      <c r="F77" s="433"/>
    </row>
    <row r="78" spans="5:28" ht="15" customHeight="1">
      <c r="F78" s="433"/>
    </row>
    <row r="79" spans="5:28" ht="15" customHeight="1">
      <c r="F79" s="21" t="s">
        <v>261</v>
      </c>
    </row>
    <row r="80" spans="5:28" ht="15" customHeight="1">
      <c r="F80" s="21"/>
    </row>
    <row r="81" spans="5:27" ht="15" customHeight="1">
      <c r="F81" s="21" t="s">
        <v>249</v>
      </c>
    </row>
    <row r="82" spans="5:27" ht="15" customHeight="1">
      <c r="F82" s="21" t="s">
        <v>250</v>
      </c>
    </row>
    <row r="83" spans="5:27" ht="15" customHeight="1">
      <c r="F83" s="4" t="s">
        <v>251</v>
      </c>
    </row>
    <row r="84" spans="5:27" ht="15" customHeight="1">
      <c r="F84" s="4" t="s">
        <v>252</v>
      </c>
    </row>
    <row r="85" spans="5:27" ht="15" customHeight="1">
      <c r="F85" s="4" t="s">
        <v>253</v>
      </c>
    </row>
    <row r="86" spans="5:27" ht="15" customHeight="1">
      <c r="F86" s="4" t="s">
        <v>254</v>
      </c>
    </row>
    <row r="87" spans="5:27" ht="15" customHeight="1">
      <c r="F87" s="21"/>
    </row>
    <row r="88" spans="5:27" ht="15" customHeight="1">
      <c r="F88" s="21" t="s">
        <v>238</v>
      </c>
    </row>
    <row r="89" spans="5:27" ht="15" customHeight="1">
      <c r="F89" s="435"/>
    </row>
    <row r="90" spans="5:27" ht="15" customHeight="1">
      <c r="E90" s="100"/>
      <c r="F90" s="100"/>
      <c r="G90" s="438" t="s">
        <v>239</v>
      </c>
      <c r="H90" s="438"/>
      <c r="I90" s="438"/>
      <c r="J90" s="438"/>
      <c r="K90" s="438"/>
      <c r="L90" s="438"/>
      <c r="M90" s="438"/>
      <c r="N90" s="438"/>
    </row>
    <row r="91" spans="5:27" ht="15" customHeight="1">
      <c r="E91" s="439"/>
      <c r="F91" s="439"/>
      <c r="G91" s="449"/>
      <c r="H91" s="449"/>
      <c r="I91" s="449"/>
      <c r="J91" s="449"/>
      <c r="K91" s="449"/>
      <c r="L91" s="449"/>
      <c r="M91" s="449"/>
      <c r="N91" s="449"/>
      <c r="O91" s="439"/>
      <c r="P91" s="439"/>
    </row>
    <row r="92" spans="5:27" ht="15" customHeight="1">
      <c r="G92" s="450" t="s">
        <v>195</v>
      </c>
      <c r="H92" s="450"/>
      <c r="I92" s="450"/>
      <c r="J92" s="450"/>
      <c r="K92" s="441" t="s">
        <v>255</v>
      </c>
      <c r="L92" s="441"/>
      <c r="M92" s="441"/>
      <c r="N92" s="441"/>
    </row>
    <row r="93" spans="5:27" ht="15" customHeight="1">
      <c r="G93" s="467">
        <v>1</v>
      </c>
      <c r="H93" s="467"/>
      <c r="I93" s="467"/>
      <c r="J93" s="467"/>
      <c r="K93" s="467">
        <v>600</v>
      </c>
      <c r="L93" s="467"/>
      <c r="M93" s="467"/>
      <c r="N93" s="467"/>
      <c r="P93" s="445">
        <f>IF(G93*K93=600,1,0)</f>
        <v>1</v>
      </c>
      <c r="X93" s="442">
        <v>600</v>
      </c>
      <c r="Y93" s="442"/>
      <c r="Z93" s="442"/>
      <c r="AA93" s="442"/>
    </row>
    <row r="94" spans="5:27" ht="15" customHeight="1">
      <c r="E94" s="443"/>
      <c r="F94" s="443"/>
      <c r="G94" s="467">
        <v>2</v>
      </c>
      <c r="H94" s="467"/>
      <c r="I94" s="467"/>
      <c r="J94" s="467"/>
      <c r="K94" s="467">
        <v>300</v>
      </c>
      <c r="L94" s="467"/>
      <c r="M94" s="467"/>
      <c r="N94" s="467"/>
      <c r="O94" s="443"/>
      <c r="P94" s="445">
        <f t="shared" ref="P94:P98" si="2">IF(G94*K94=600,1,0)</f>
        <v>1</v>
      </c>
      <c r="X94" s="442">
        <v>300</v>
      </c>
      <c r="Y94" s="442"/>
      <c r="Z94" s="442"/>
      <c r="AA94" s="442"/>
    </row>
    <row r="95" spans="5:27" ht="15" customHeight="1">
      <c r="G95" s="442">
        <v>3</v>
      </c>
      <c r="H95" s="442"/>
      <c r="I95" s="442"/>
      <c r="J95" s="442"/>
      <c r="K95" s="444">
        <v>200</v>
      </c>
      <c r="L95" s="444"/>
      <c r="M95" s="444"/>
      <c r="N95" s="444"/>
      <c r="P95" s="445">
        <f t="shared" si="2"/>
        <v>1</v>
      </c>
      <c r="X95" s="444">
        <v>200</v>
      </c>
      <c r="Y95" s="444"/>
      <c r="Z95" s="444"/>
      <c r="AA95" s="444"/>
    </row>
    <row r="96" spans="5:27" ht="15" customHeight="1">
      <c r="G96" s="442">
        <v>4</v>
      </c>
      <c r="H96" s="442"/>
      <c r="I96" s="442"/>
      <c r="J96" s="442"/>
      <c r="K96" s="444"/>
      <c r="L96" s="444"/>
      <c r="M96" s="444"/>
      <c r="N96" s="444"/>
      <c r="P96" s="445">
        <f t="shared" si="2"/>
        <v>0</v>
      </c>
      <c r="X96" s="444">
        <v>150</v>
      </c>
      <c r="Y96" s="444"/>
      <c r="Z96" s="444"/>
      <c r="AA96" s="444"/>
    </row>
    <row r="97" spans="6:27" ht="15" customHeight="1">
      <c r="F97" s="110"/>
      <c r="G97" s="442">
        <v>5</v>
      </c>
      <c r="H97" s="442"/>
      <c r="I97" s="442"/>
      <c r="J97" s="442"/>
      <c r="K97" s="444"/>
      <c r="L97" s="444"/>
      <c r="M97" s="444"/>
      <c r="N97" s="444"/>
      <c r="P97" s="445">
        <f t="shared" si="2"/>
        <v>0</v>
      </c>
      <c r="X97" s="444">
        <v>120</v>
      </c>
      <c r="Y97" s="444"/>
      <c r="Z97" s="444"/>
      <c r="AA97" s="444"/>
    </row>
    <row r="98" spans="6:27" ht="15" customHeight="1">
      <c r="G98" s="442">
        <v>6</v>
      </c>
      <c r="H98" s="442"/>
      <c r="I98" s="442"/>
      <c r="J98" s="442"/>
      <c r="K98" s="444"/>
      <c r="L98" s="444"/>
      <c r="M98" s="444"/>
      <c r="N98" s="444"/>
      <c r="P98" s="445">
        <f t="shared" si="2"/>
        <v>0</v>
      </c>
      <c r="X98" s="444">
        <v>100</v>
      </c>
      <c r="Y98" s="444"/>
      <c r="Z98" s="444"/>
      <c r="AA98" s="444"/>
    </row>
    <row r="99" spans="6:27" ht="15" customHeight="1">
      <c r="K99" s="280"/>
      <c r="L99" s="280"/>
    </row>
    <row r="100" spans="6:27" ht="15" customHeight="1">
      <c r="K100" s="44"/>
      <c r="L100" s="44"/>
    </row>
    <row r="101" spans="6:27" ht="15" customHeight="1">
      <c r="G101" s="4" t="s">
        <v>242</v>
      </c>
      <c r="K101" s="434">
        <f>SUM(P93:P98)</f>
        <v>3</v>
      </c>
      <c r="L101" s="44"/>
    </row>
    <row r="102" spans="6:27" ht="15" customHeight="1">
      <c r="K102" s="280"/>
      <c r="L102" s="280"/>
    </row>
    <row r="104" spans="6:27" ht="15" customHeight="1">
      <c r="K104" s="434"/>
    </row>
    <row r="105" spans="6:27" ht="15" customHeight="1">
      <c r="K105" s="434"/>
    </row>
    <row r="106" spans="6:27" ht="15" customHeight="1">
      <c r="F106" s="21" t="s">
        <v>261</v>
      </c>
      <c r="K106" s="434"/>
    </row>
    <row r="107" spans="6:27" ht="15" customHeight="1">
      <c r="F107" s="21"/>
      <c r="K107" s="434"/>
    </row>
    <row r="108" spans="6:27" ht="15" customHeight="1">
      <c r="F108" s="21" t="s">
        <v>256</v>
      </c>
      <c r="K108" s="434"/>
    </row>
    <row r="109" spans="6:27" ht="15" customHeight="1">
      <c r="F109" s="21" t="s">
        <v>257</v>
      </c>
      <c r="K109" s="434"/>
    </row>
    <row r="110" spans="6:27" ht="15" customHeight="1">
      <c r="F110" s="21" t="s">
        <v>258</v>
      </c>
      <c r="K110" s="434"/>
    </row>
    <row r="111" spans="6:27" ht="15" customHeight="1">
      <c r="F111" s="21" t="s">
        <v>259</v>
      </c>
      <c r="K111" s="434"/>
    </row>
    <row r="112" spans="6:27" ht="15" customHeight="1">
      <c r="F112" s="21" t="s">
        <v>260</v>
      </c>
      <c r="K112" s="434"/>
    </row>
    <row r="113" spans="5:27" ht="15" customHeight="1">
      <c r="F113" s="21"/>
      <c r="K113" s="434"/>
    </row>
    <row r="114" spans="5:27" ht="15" customHeight="1">
      <c r="F114" s="21" t="s">
        <v>238</v>
      </c>
      <c r="K114" s="434"/>
    </row>
    <row r="115" spans="5:27" ht="15" customHeight="1">
      <c r="K115" s="434"/>
    </row>
    <row r="117" spans="5:27" ht="15" customHeight="1">
      <c r="E117" s="100"/>
      <c r="F117" s="100"/>
      <c r="G117" s="438" t="s">
        <v>239</v>
      </c>
      <c r="H117" s="438"/>
      <c r="I117" s="438"/>
      <c r="J117" s="438"/>
      <c r="K117" s="438"/>
      <c r="L117" s="438"/>
      <c r="M117" s="438"/>
      <c r="N117" s="438"/>
    </row>
    <row r="118" spans="5:27" ht="15" customHeight="1">
      <c r="E118" s="439"/>
      <c r="F118" s="439"/>
      <c r="G118" s="438"/>
      <c r="H118" s="438"/>
      <c r="I118" s="438"/>
      <c r="J118" s="438"/>
      <c r="K118" s="438"/>
      <c r="L118" s="438"/>
      <c r="M118" s="438"/>
      <c r="N118" s="438"/>
      <c r="O118" s="439"/>
      <c r="P118" s="439"/>
    </row>
    <row r="119" spans="5:27" ht="15" customHeight="1">
      <c r="G119" s="450" t="s">
        <v>195</v>
      </c>
      <c r="H119" s="450"/>
      <c r="I119" s="450"/>
      <c r="J119" s="450"/>
      <c r="K119" s="441" t="s">
        <v>255</v>
      </c>
      <c r="L119" s="441"/>
      <c r="M119" s="441"/>
      <c r="N119" s="441"/>
    </row>
    <row r="120" spans="5:27" ht="15" customHeight="1">
      <c r="G120" s="442">
        <v>1</v>
      </c>
      <c r="H120" s="442"/>
      <c r="I120" s="442"/>
      <c r="J120" s="442"/>
      <c r="K120" s="468"/>
      <c r="L120" s="468"/>
      <c r="M120" s="468"/>
      <c r="N120" s="468"/>
      <c r="P120" s="445">
        <f>IF(K120*G120=6000,1,0)</f>
        <v>0</v>
      </c>
      <c r="X120" s="442">
        <v>6000</v>
      </c>
      <c r="Y120" s="442"/>
      <c r="Z120" s="442"/>
      <c r="AA120" s="442"/>
    </row>
    <row r="121" spans="5:27" ht="15" customHeight="1">
      <c r="E121" s="443"/>
      <c r="F121" s="443"/>
      <c r="G121" s="442">
        <v>2</v>
      </c>
      <c r="H121" s="442"/>
      <c r="I121" s="442"/>
      <c r="J121" s="442"/>
      <c r="K121" s="468"/>
      <c r="L121" s="468"/>
      <c r="M121" s="468"/>
      <c r="N121" s="468"/>
      <c r="O121" s="443"/>
      <c r="P121" s="445">
        <f t="shared" ref="P121:P125" si="3">IF(K121*G121=6000,1,0)</f>
        <v>0</v>
      </c>
      <c r="X121" s="442">
        <v>3000</v>
      </c>
      <c r="Y121" s="442"/>
      <c r="Z121" s="442"/>
      <c r="AA121" s="442"/>
    </row>
    <row r="122" spans="5:27" ht="15" customHeight="1">
      <c r="G122" s="442">
        <v>3</v>
      </c>
      <c r="H122" s="442"/>
      <c r="I122" s="442"/>
      <c r="J122" s="442"/>
      <c r="K122" s="444"/>
      <c r="L122" s="444"/>
      <c r="M122" s="444"/>
      <c r="N122" s="444"/>
      <c r="P122" s="445">
        <f t="shared" si="3"/>
        <v>0</v>
      </c>
      <c r="X122" s="444">
        <v>2000</v>
      </c>
      <c r="Y122" s="444"/>
      <c r="Z122" s="444"/>
      <c r="AA122" s="444"/>
    </row>
    <row r="123" spans="5:27" ht="15" customHeight="1">
      <c r="G123" s="442">
        <v>4</v>
      </c>
      <c r="H123" s="442"/>
      <c r="I123" s="442"/>
      <c r="J123" s="442"/>
      <c r="K123" s="444"/>
      <c r="L123" s="444"/>
      <c r="M123" s="444"/>
      <c r="N123" s="444"/>
      <c r="P123" s="445">
        <f t="shared" si="3"/>
        <v>0</v>
      </c>
      <c r="X123" s="444">
        <v>1500</v>
      </c>
      <c r="Y123" s="444"/>
      <c r="Z123" s="444"/>
      <c r="AA123" s="444"/>
    </row>
    <row r="124" spans="5:27" ht="15" customHeight="1">
      <c r="F124" s="110"/>
      <c r="G124" s="442">
        <v>5</v>
      </c>
      <c r="H124" s="442"/>
      <c r="I124" s="442"/>
      <c r="J124" s="442"/>
      <c r="K124" s="444"/>
      <c r="L124" s="444"/>
      <c r="M124" s="444"/>
      <c r="N124" s="444"/>
      <c r="P124" s="445">
        <f t="shared" si="3"/>
        <v>0</v>
      </c>
      <c r="X124" s="444">
        <v>1200</v>
      </c>
      <c r="Y124" s="444"/>
      <c r="Z124" s="444"/>
      <c r="AA124" s="444"/>
    </row>
    <row r="125" spans="5:27" ht="15" customHeight="1">
      <c r="G125" s="442">
        <v>6</v>
      </c>
      <c r="H125" s="442"/>
      <c r="I125" s="442"/>
      <c r="J125" s="442"/>
      <c r="K125" s="444"/>
      <c r="L125" s="444"/>
      <c r="M125" s="444"/>
      <c r="N125" s="444"/>
      <c r="P125" s="445">
        <f t="shared" si="3"/>
        <v>0</v>
      </c>
      <c r="X125" s="444">
        <v>1000</v>
      </c>
      <c r="Y125" s="444"/>
      <c r="Z125" s="444"/>
      <c r="AA125" s="444"/>
    </row>
    <row r="126" spans="5:27" ht="15" customHeight="1">
      <c r="G126" s="396"/>
      <c r="H126" s="396"/>
      <c r="I126" s="396"/>
      <c r="J126" s="396"/>
      <c r="K126" s="451"/>
      <c r="L126" s="451"/>
      <c r="M126" s="451"/>
      <c r="N126" s="451"/>
      <c r="P126" s="445"/>
    </row>
    <row r="127" spans="5:27" ht="15" customHeight="1">
      <c r="L127" s="448"/>
      <c r="M127" s="448"/>
      <c r="N127" s="448"/>
      <c r="P127" s="445"/>
    </row>
    <row r="128" spans="5:27" ht="15" customHeight="1">
      <c r="G128" s="4" t="s">
        <v>242</v>
      </c>
      <c r="K128" s="434">
        <f>SUM(P120:P127)</f>
        <v>0</v>
      </c>
      <c r="L128" s="21"/>
    </row>
  </sheetData>
  <sheetProtection password="CEC9" sheet="1" objects="1" scenarios="1"/>
  <mergeCells count="106">
    <mergeCell ref="W2:AJ2"/>
    <mergeCell ref="AQ2:AS2"/>
    <mergeCell ref="G124:J124"/>
    <mergeCell ref="K124:N124"/>
    <mergeCell ref="X124:AA124"/>
    <mergeCell ref="G125:J125"/>
    <mergeCell ref="K125:N125"/>
    <mergeCell ref="X125:AA125"/>
    <mergeCell ref="G122:J122"/>
    <mergeCell ref="K122:N122"/>
    <mergeCell ref="X122:AA122"/>
    <mergeCell ref="G123:J123"/>
    <mergeCell ref="K123:N123"/>
    <mergeCell ref="X123:AA123"/>
    <mergeCell ref="G119:J119"/>
    <mergeCell ref="K119:N119"/>
    <mergeCell ref="G120:J120"/>
    <mergeCell ref="K120:N120"/>
    <mergeCell ref="X120:AA120"/>
    <mergeCell ref="G121:J121"/>
    <mergeCell ref="K121:N121"/>
    <mergeCell ref="X121:AA121"/>
    <mergeCell ref="G98:J98"/>
    <mergeCell ref="K98:N98"/>
    <mergeCell ref="X98:AA98"/>
    <mergeCell ref="K99:L99"/>
    <mergeCell ref="K102:L102"/>
    <mergeCell ref="G117:N118"/>
    <mergeCell ref="G96:J96"/>
    <mergeCell ref="K96:N96"/>
    <mergeCell ref="X96:AA96"/>
    <mergeCell ref="G97:J97"/>
    <mergeCell ref="K97:N97"/>
    <mergeCell ref="X97:AA97"/>
    <mergeCell ref="G94:J94"/>
    <mergeCell ref="K94:N94"/>
    <mergeCell ref="X94:AA94"/>
    <mergeCell ref="G95:J95"/>
    <mergeCell ref="K95:N95"/>
    <mergeCell ref="X95:AA95"/>
    <mergeCell ref="G90:N91"/>
    <mergeCell ref="G92:J92"/>
    <mergeCell ref="K92:N92"/>
    <mergeCell ref="G93:J93"/>
    <mergeCell ref="K93:N93"/>
    <mergeCell ref="X93:AA93"/>
    <mergeCell ref="G68:J68"/>
    <mergeCell ref="K68:N68"/>
    <mergeCell ref="Y68:AB68"/>
    <mergeCell ref="G69:J69"/>
    <mergeCell ref="K69:N69"/>
    <mergeCell ref="K73:L73"/>
    <mergeCell ref="G66:J66"/>
    <mergeCell ref="K66:N66"/>
    <mergeCell ref="Y66:AB66"/>
    <mergeCell ref="G67:J67"/>
    <mergeCell ref="K67:N67"/>
    <mergeCell ref="Y67:AB67"/>
    <mergeCell ref="G64:J64"/>
    <mergeCell ref="K64:N64"/>
    <mergeCell ref="Y64:AB64"/>
    <mergeCell ref="G65:J65"/>
    <mergeCell ref="K65:N65"/>
    <mergeCell ref="Y65:AB65"/>
    <mergeCell ref="G44:J44"/>
    <mergeCell ref="K44:N44"/>
    <mergeCell ref="K48:L48"/>
    <mergeCell ref="G61:N62"/>
    <mergeCell ref="G63:J63"/>
    <mergeCell ref="K63:N63"/>
    <mergeCell ref="G42:J42"/>
    <mergeCell ref="K42:N42"/>
    <mergeCell ref="Z42:AC42"/>
    <mergeCell ref="G43:J43"/>
    <mergeCell ref="K43:N43"/>
    <mergeCell ref="Z43:AC43"/>
    <mergeCell ref="G40:J40"/>
    <mergeCell ref="K40:N40"/>
    <mergeCell ref="Z40:AC40"/>
    <mergeCell ref="G41:J41"/>
    <mergeCell ref="K41:N41"/>
    <mergeCell ref="Z41:AC41"/>
    <mergeCell ref="G36:N37"/>
    <mergeCell ref="G38:J38"/>
    <mergeCell ref="K38:N38"/>
    <mergeCell ref="G39:J39"/>
    <mergeCell ref="K39:N39"/>
    <mergeCell ref="Z39:AC39"/>
    <mergeCell ref="G19:J19"/>
    <mergeCell ref="K19:N19"/>
    <mergeCell ref="V19:Y19"/>
    <mergeCell ref="G20:J20"/>
    <mergeCell ref="K20:N20"/>
    <mergeCell ref="V20:Y20"/>
    <mergeCell ref="V16:Y16"/>
    <mergeCell ref="G17:J17"/>
    <mergeCell ref="K17:N17"/>
    <mergeCell ref="V17:Y17"/>
    <mergeCell ref="G18:J18"/>
    <mergeCell ref="K18:N18"/>
    <mergeCell ref="V18:Y18"/>
    <mergeCell ref="G13:N14"/>
    <mergeCell ref="G15:J15"/>
    <mergeCell ref="K15:N15"/>
    <mergeCell ref="G16:J16"/>
    <mergeCell ref="K16:N16"/>
  </mergeCells>
  <pageMargins left="0.75" right="0.75" top="1" bottom="1" header="0" footer="0"/>
  <pageSetup orientation="landscape" r:id="rId1"/>
  <headerFooter alignWithMargins="0">
    <oddHeader xml:space="preserve">&amp;L&amp;8&amp;K0000FF&amp;T&amp;D&amp;F&amp;R&amp;6&amp;K0000FFMÉTODO FEDOR  EVALUADOR ECUACIONES FERNANDO BASTIDAS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0"/>
  </sheetPr>
  <dimension ref="A1:DL995"/>
  <sheetViews>
    <sheetView showGridLines="0" showRowColHeaders="0" showRuler="0" zoomScale="130" zoomScaleNormal="130" zoomScalePageLayoutView="150" workbookViewId="0">
      <pane xSplit="103" ySplit="4" topLeftCell="CZ5" activePane="bottomRight" state="frozen"/>
      <selection activeCell="D71" sqref="D71"/>
      <selection pane="topRight" activeCell="D71" sqref="D71"/>
      <selection pane="bottomLeft" activeCell="D71" sqref="D71"/>
      <selection pane="bottomRight"/>
    </sheetView>
  </sheetViews>
  <sheetFormatPr baseColWidth="10" defaultRowHeight="15" customHeight="1"/>
  <cols>
    <col min="1" max="3" width="2.28515625" style="4" customWidth="1"/>
    <col min="4" max="31" width="3.7109375" style="4" customWidth="1"/>
    <col min="32" max="43" width="1" style="4" customWidth="1"/>
    <col min="44" max="65" width="3.7109375" style="4" hidden="1" customWidth="1"/>
    <col min="66" max="70" width="2.7109375" style="4" hidden="1" customWidth="1"/>
    <col min="71" max="72" width="11.42578125" style="4" hidden="1" customWidth="1"/>
    <col min="73" max="83" width="2.7109375" style="4" hidden="1" customWidth="1"/>
    <col min="84" max="85" width="0" style="4" hidden="1" customWidth="1"/>
    <col min="86" max="117" width="1.7109375" style="4" customWidth="1"/>
    <col min="118" max="16384" width="11.42578125" style="4"/>
  </cols>
  <sheetData>
    <row r="1" spans="1:116" ht="14.1" customHeight="1">
      <c r="A1" s="424"/>
      <c r="B1" s="424"/>
      <c r="C1" s="424"/>
      <c r="D1" s="420" t="s">
        <v>229</v>
      </c>
      <c r="E1" s="10"/>
      <c r="F1" s="10"/>
      <c r="H1" s="10"/>
      <c r="I1" s="21" t="s">
        <v>228</v>
      </c>
      <c r="J1" s="10"/>
      <c r="K1" s="10" t="s">
        <v>227</v>
      </c>
      <c r="M1" s="10"/>
      <c r="N1" s="2"/>
      <c r="P1" s="21"/>
      <c r="Q1" s="10"/>
      <c r="R1" s="10"/>
      <c r="S1" s="10"/>
      <c r="T1" s="10"/>
      <c r="U1" s="10"/>
      <c r="V1" s="10"/>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3"/>
      <c r="CW1" s="3"/>
      <c r="CX1" s="3"/>
      <c r="CY1" s="3"/>
      <c r="CZ1" s="3"/>
      <c r="DA1" s="3"/>
      <c r="DB1" s="3"/>
      <c r="DC1" s="3"/>
      <c r="DD1" s="3"/>
      <c r="DE1" s="3"/>
      <c r="DF1" s="3"/>
      <c r="DG1" s="3"/>
      <c r="DH1" s="3"/>
      <c r="DI1" s="3"/>
      <c r="DJ1" s="3"/>
      <c r="DK1" s="3"/>
      <c r="DL1" s="3"/>
    </row>
    <row r="2" spans="1:116" ht="3" customHeight="1">
      <c r="A2" s="421"/>
      <c r="B2" s="421"/>
      <c r="C2" s="422"/>
      <c r="D2" s="10"/>
      <c r="E2" s="10"/>
      <c r="F2" s="10"/>
      <c r="G2" s="420"/>
      <c r="H2" s="10"/>
      <c r="I2" s="10"/>
      <c r="J2" s="10"/>
      <c r="K2" s="10"/>
      <c r="L2" s="10"/>
      <c r="M2" s="10"/>
      <c r="N2" s="10"/>
      <c r="O2" s="10"/>
      <c r="P2" s="10"/>
      <c r="Q2" s="10"/>
      <c r="R2" s="10"/>
      <c r="S2" s="423"/>
      <c r="T2" s="10"/>
      <c r="U2" s="10"/>
      <c r="V2" s="10"/>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3"/>
      <c r="DK2" s="3"/>
      <c r="DL2" s="3"/>
    </row>
    <row r="3" spans="1:116" ht="14.1" customHeight="1">
      <c r="A3" s="5"/>
      <c r="B3" s="5"/>
      <c r="C3" s="5"/>
      <c r="D3" s="6" t="s">
        <v>1</v>
      </c>
      <c r="E3" s="7"/>
      <c r="F3" s="7"/>
      <c r="G3" s="7"/>
      <c r="H3" s="8" t="s">
        <v>230</v>
      </c>
      <c r="J3" s="8"/>
      <c r="K3" s="428"/>
      <c r="L3" s="429"/>
      <c r="M3" s="429"/>
      <c r="N3" s="429"/>
      <c r="O3" s="429"/>
      <c r="P3" s="429"/>
      <c r="Q3" s="430"/>
      <c r="R3" s="425" t="s">
        <v>231</v>
      </c>
      <c r="T3" s="426"/>
      <c r="U3" s="427"/>
      <c r="V3" s="10"/>
      <c r="W3" s="10"/>
      <c r="X3" s="10"/>
      <c r="Y3" s="10"/>
      <c r="Z3" s="10"/>
      <c r="AA3" s="10"/>
      <c r="AB3" s="10"/>
      <c r="AC3" s="10"/>
      <c r="AD3" s="10"/>
      <c r="AE3" s="10"/>
      <c r="AF3" s="10"/>
      <c r="AG3" s="10"/>
      <c r="AH3" s="10"/>
      <c r="AI3" s="10"/>
      <c r="AJ3" s="10"/>
      <c r="AK3" s="10"/>
      <c r="AL3" s="10"/>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row>
    <row r="4" spans="1:116" ht="0.2" customHeight="1">
      <c r="A4" s="11"/>
      <c r="B4" s="11"/>
      <c r="C4" s="11"/>
      <c r="D4" s="12"/>
      <c r="E4" s="13"/>
      <c r="F4" s="13"/>
      <c r="G4" s="13"/>
      <c r="H4" s="14"/>
      <c r="I4" s="14"/>
      <c r="J4" s="14"/>
      <c r="K4" s="15"/>
      <c r="L4" s="15"/>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row>
    <row r="5" spans="1:116" ht="14.1" customHeight="1">
      <c r="A5" s="5"/>
      <c r="B5" s="5"/>
      <c r="C5" s="5"/>
      <c r="D5" s="431" t="s">
        <v>232</v>
      </c>
      <c r="E5" s="7"/>
      <c r="F5" s="7"/>
      <c r="G5" s="7"/>
      <c r="H5" s="8"/>
      <c r="I5" s="8"/>
      <c r="J5" s="8"/>
      <c r="K5" s="9"/>
      <c r="L5" s="9"/>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16" ht="14.1" customHeight="1">
      <c r="A6" s="18"/>
      <c r="B6" s="18"/>
      <c r="C6" s="18"/>
      <c r="D6" s="19" t="s">
        <v>2</v>
      </c>
      <c r="E6" s="20"/>
      <c r="F6" s="20"/>
      <c r="G6" s="20"/>
      <c r="H6" s="20"/>
      <c r="I6" s="20"/>
      <c r="J6" s="20"/>
      <c r="K6" s="20"/>
      <c r="L6" s="20"/>
      <c r="M6" s="20"/>
      <c r="N6" s="20"/>
      <c r="O6" s="20"/>
      <c r="P6" s="20"/>
      <c r="Q6" s="20"/>
      <c r="R6" s="20"/>
      <c r="S6" s="21"/>
      <c r="T6" s="21"/>
      <c r="U6" s="21"/>
      <c r="V6" s="21"/>
      <c r="W6" s="22" t="s">
        <v>3</v>
      </c>
      <c r="X6" s="21"/>
      <c r="Y6" s="21"/>
      <c r="Z6" s="21"/>
      <c r="AA6" s="21"/>
      <c r="AB6" s="21"/>
      <c r="AC6" s="21"/>
      <c r="AD6" s="21"/>
      <c r="AE6" s="21"/>
      <c r="AF6" s="21"/>
      <c r="AG6" s="21"/>
      <c r="AH6" s="21"/>
      <c r="AI6" s="21"/>
      <c r="AJ6" s="21"/>
      <c r="AK6" s="21"/>
      <c r="AL6" s="21"/>
      <c r="AR6" s="23"/>
    </row>
    <row r="7" spans="1:116" ht="14.1" customHeight="1">
      <c r="A7" s="24"/>
      <c r="B7" s="24"/>
      <c r="C7" s="24"/>
      <c r="D7" s="25" t="s">
        <v>4</v>
      </c>
      <c r="E7" s="24"/>
      <c r="F7" s="24"/>
      <c r="G7" s="26"/>
      <c r="H7" s="26"/>
      <c r="I7" s="26"/>
      <c r="J7" s="26"/>
      <c r="K7" s="27"/>
      <c r="L7" s="27"/>
      <c r="M7" s="21"/>
      <c r="N7" s="21"/>
      <c r="O7" s="21"/>
      <c r="P7" s="21"/>
      <c r="Q7" s="21"/>
      <c r="R7" s="21"/>
      <c r="S7" s="21"/>
      <c r="T7" s="21"/>
      <c r="U7" s="21"/>
      <c r="V7" s="21"/>
      <c r="W7" s="28" t="s">
        <v>5</v>
      </c>
      <c r="X7" s="21"/>
      <c r="Y7" s="21"/>
      <c r="Z7" s="21"/>
      <c r="AA7" s="21"/>
      <c r="AB7" s="21"/>
      <c r="AC7" s="21"/>
      <c r="AD7" s="21"/>
      <c r="AE7" s="21"/>
      <c r="AF7" s="21"/>
      <c r="AG7" s="21"/>
      <c r="AH7" s="21"/>
      <c r="AI7" s="21"/>
      <c r="AJ7" s="21"/>
      <c r="AK7" s="21"/>
      <c r="AL7" s="21"/>
      <c r="AR7" s="23"/>
    </row>
    <row r="8" spans="1:116" ht="14.1" customHeight="1">
      <c r="A8" s="29"/>
      <c r="B8" s="29"/>
      <c r="C8" s="29"/>
      <c r="D8" s="30" t="s">
        <v>6</v>
      </c>
      <c r="E8" s="30"/>
      <c r="F8" s="30"/>
      <c r="G8" s="30"/>
      <c r="H8" s="30"/>
      <c r="I8" s="30"/>
      <c r="J8" s="30"/>
      <c r="K8" s="30"/>
      <c r="L8" s="30"/>
      <c r="M8" s="30"/>
      <c r="N8" s="30"/>
      <c r="O8" s="30"/>
      <c r="P8" s="30"/>
      <c r="Q8" s="30"/>
      <c r="R8" s="30"/>
      <c r="S8" s="30"/>
      <c r="T8" s="30"/>
      <c r="U8" s="30"/>
      <c r="V8" s="30"/>
      <c r="W8" s="31" t="s">
        <v>7</v>
      </c>
      <c r="X8" s="21"/>
      <c r="Y8" s="21"/>
      <c r="Z8" s="30"/>
      <c r="AA8" s="30"/>
      <c r="AB8" s="30"/>
      <c r="AC8" s="30"/>
      <c r="AD8" s="30"/>
      <c r="AE8" s="30"/>
      <c r="AF8" s="30"/>
      <c r="AG8" s="30"/>
      <c r="AH8" s="30"/>
      <c r="AI8" s="30"/>
      <c r="AJ8" s="32"/>
      <c r="AK8" s="32"/>
      <c r="AL8" s="32"/>
      <c r="AM8" s="33"/>
      <c r="AN8" s="33"/>
      <c r="AO8" s="33"/>
      <c r="AP8" s="33"/>
      <c r="AQ8" s="33"/>
      <c r="AR8" s="34"/>
      <c r="AS8" s="33"/>
      <c r="AT8" s="33"/>
    </row>
    <row r="9" spans="1:116" ht="14.1" customHeight="1">
      <c r="A9" s="29"/>
      <c r="B9" s="29"/>
      <c r="C9" s="29"/>
      <c r="D9" s="30" t="s">
        <v>8</v>
      </c>
      <c r="E9" s="30"/>
      <c r="F9" s="30"/>
      <c r="G9" s="30"/>
      <c r="H9" s="30"/>
      <c r="I9" s="30"/>
      <c r="J9" s="30"/>
      <c r="K9" s="30"/>
      <c r="L9" s="30"/>
      <c r="M9" s="30"/>
      <c r="N9" s="30"/>
      <c r="O9" s="30"/>
      <c r="P9" s="30"/>
      <c r="Q9" s="30"/>
      <c r="R9" s="30"/>
      <c r="S9" s="30"/>
      <c r="T9" s="30"/>
      <c r="U9" s="30"/>
      <c r="V9" s="30"/>
      <c r="W9" s="35"/>
      <c r="X9" s="21"/>
      <c r="Y9" s="21"/>
      <c r="Z9" s="30"/>
      <c r="AA9" s="30"/>
      <c r="AB9" s="30"/>
      <c r="AC9" s="30"/>
      <c r="AD9" s="30"/>
      <c r="AE9" s="30"/>
      <c r="AF9" s="30"/>
      <c r="AG9" s="30"/>
      <c r="AH9" s="30"/>
      <c r="AI9" s="30"/>
      <c r="AJ9" s="32"/>
      <c r="AK9" s="32"/>
      <c r="AL9" s="32"/>
      <c r="AM9" s="33"/>
      <c r="AN9" s="33"/>
      <c r="AO9" s="33"/>
      <c r="AP9" s="33"/>
      <c r="AQ9" s="33"/>
      <c r="AR9" s="34"/>
      <c r="AS9" s="33"/>
      <c r="AT9" s="33"/>
      <c r="AU9" s="36"/>
    </row>
    <row r="10" spans="1:116" ht="14.1" customHeight="1">
      <c r="A10" s="29"/>
      <c r="B10" s="29"/>
      <c r="C10" s="29"/>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2"/>
      <c r="AK10" s="32"/>
      <c r="AL10" s="32"/>
      <c r="AM10" s="33"/>
      <c r="AN10" s="33"/>
      <c r="AO10" s="33"/>
      <c r="AP10" s="33"/>
      <c r="AQ10" s="33"/>
      <c r="AR10" s="34"/>
      <c r="AS10" s="33"/>
      <c r="AT10" s="33"/>
      <c r="AU10" s="36"/>
    </row>
    <row r="11" spans="1:116" ht="14.1" customHeight="1">
      <c r="A11" s="29"/>
      <c r="B11" s="29"/>
      <c r="C11" s="29"/>
      <c r="D11" s="37" t="s">
        <v>9</v>
      </c>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2"/>
      <c r="AK11" s="32"/>
      <c r="AL11" s="32"/>
      <c r="AM11" s="33"/>
      <c r="AN11" s="33"/>
      <c r="AO11" s="33"/>
      <c r="AP11" s="33"/>
      <c r="AQ11" s="33"/>
      <c r="AR11" s="34"/>
      <c r="AS11" s="33"/>
      <c r="AT11" s="33"/>
      <c r="AU11" s="36"/>
    </row>
    <row r="12" spans="1:116" ht="14.1" customHeight="1">
      <c r="A12" s="29"/>
      <c r="B12" s="29"/>
      <c r="C12" s="29"/>
      <c r="D12" s="25" t="s">
        <v>10</v>
      </c>
      <c r="E12" s="30"/>
      <c r="F12" s="30"/>
      <c r="G12" s="30"/>
      <c r="H12" s="30"/>
      <c r="I12" s="30"/>
      <c r="J12" s="30"/>
      <c r="K12" s="30"/>
      <c r="L12" s="30"/>
      <c r="M12" s="30"/>
      <c r="N12" s="30"/>
      <c r="O12" s="30"/>
      <c r="P12" s="30"/>
      <c r="Q12" s="30"/>
      <c r="R12" s="30"/>
      <c r="S12" s="30"/>
      <c r="T12" s="30"/>
      <c r="U12" s="30"/>
      <c r="V12" s="30"/>
      <c r="W12" s="30"/>
      <c r="X12" s="30"/>
      <c r="Y12" s="22"/>
      <c r="Z12" s="30"/>
      <c r="AA12" s="30"/>
      <c r="AB12" s="30"/>
      <c r="AC12" s="30"/>
      <c r="AD12" s="30"/>
      <c r="AE12" s="30"/>
      <c r="AF12" s="30"/>
      <c r="AG12" s="30"/>
      <c r="AH12" s="30"/>
      <c r="AI12" s="30"/>
      <c r="AJ12" s="32"/>
      <c r="AK12" s="32"/>
      <c r="AL12" s="32"/>
      <c r="AM12" s="33"/>
      <c r="AN12" s="33"/>
      <c r="AO12" s="33"/>
      <c r="AP12" s="33"/>
      <c r="AQ12" s="33"/>
      <c r="AR12" s="34"/>
      <c r="AS12" s="33"/>
      <c r="AT12" s="33"/>
      <c r="AU12" s="36"/>
    </row>
    <row r="13" spans="1:116" ht="14.1" customHeight="1">
      <c r="A13" s="29"/>
      <c r="B13" s="29"/>
      <c r="C13" s="29"/>
      <c r="D13" s="38" t="s">
        <v>11</v>
      </c>
      <c r="E13" s="39" t="s">
        <v>12</v>
      </c>
      <c r="F13" s="40" t="s">
        <v>13</v>
      </c>
      <c r="G13" s="40"/>
      <c r="H13" s="40"/>
      <c r="I13" s="40"/>
      <c r="J13" s="21"/>
      <c r="K13" s="21"/>
      <c r="L13" s="21"/>
      <c r="M13" s="21"/>
      <c r="N13" s="21"/>
      <c r="O13" s="21"/>
      <c r="P13" s="21"/>
      <c r="Q13" s="21"/>
      <c r="R13" s="21"/>
      <c r="S13" s="21"/>
      <c r="T13" s="30"/>
      <c r="U13" s="30"/>
      <c r="V13" s="30"/>
      <c r="W13" s="30"/>
      <c r="X13" s="30"/>
      <c r="Y13" s="21"/>
      <c r="Z13" s="21"/>
      <c r="AA13" s="21"/>
      <c r="AB13" s="21"/>
      <c r="AC13" s="30"/>
      <c r="AD13" s="30"/>
      <c r="AE13" s="30"/>
      <c r="AF13" s="30"/>
      <c r="AG13" s="30"/>
      <c r="AH13" s="30"/>
      <c r="AI13" s="30"/>
      <c r="AJ13" s="32"/>
      <c r="AK13" s="32"/>
      <c r="AL13" s="32"/>
      <c r="AM13" s="33"/>
      <c r="AN13" s="33"/>
      <c r="AO13" s="33"/>
      <c r="AP13" s="33"/>
      <c r="AQ13" s="33"/>
      <c r="AR13" s="34"/>
      <c r="AS13" s="33"/>
      <c r="AT13" s="33"/>
      <c r="AU13" s="36"/>
    </row>
    <row r="14" spans="1:116" ht="14.1" customHeight="1">
      <c r="A14" s="29"/>
      <c r="B14" s="29"/>
      <c r="C14" s="29"/>
      <c r="D14" s="41" t="s">
        <v>14</v>
      </c>
      <c r="E14" s="39"/>
      <c r="F14" s="40"/>
      <c r="G14" s="40"/>
      <c r="H14" s="40"/>
      <c r="I14" s="40"/>
      <c r="J14" s="21"/>
      <c r="K14" s="21"/>
      <c r="L14" s="21"/>
      <c r="M14" s="21"/>
      <c r="N14" s="21"/>
      <c r="O14" s="21"/>
      <c r="P14" s="21"/>
      <c r="Q14" s="21"/>
      <c r="R14" s="21"/>
      <c r="S14" s="21"/>
      <c r="T14" s="30"/>
      <c r="U14" s="30"/>
      <c r="V14" s="30"/>
      <c r="W14" s="30"/>
      <c r="X14" s="30"/>
      <c r="Y14" s="21"/>
      <c r="Z14" s="21"/>
      <c r="AA14" s="21"/>
      <c r="AB14" s="21"/>
      <c r="AC14" s="30"/>
      <c r="AD14" s="30"/>
      <c r="AE14" s="30"/>
      <c r="AF14" s="30"/>
      <c r="AG14" s="30"/>
      <c r="AH14" s="30"/>
      <c r="AI14" s="30"/>
      <c r="AJ14" s="32"/>
      <c r="AK14" s="32"/>
      <c r="AL14" s="32"/>
      <c r="AM14" s="33"/>
      <c r="AN14" s="33"/>
      <c r="AO14" s="33"/>
      <c r="AP14" s="33"/>
      <c r="AQ14" s="33"/>
      <c r="AR14" s="34"/>
      <c r="AS14" s="33"/>
      <c r="AT14" s="33"/>
      <c r="AU14" s="36"/>
    </row>
    <row r="15" spans="1:116" ht="14.1" customHeight="1">
      <c r="A15" s="29"/>
      <c r="B15" s="29"/>
      <c r="C15" s="29"/>
      <c r="D15" s="41"/>
      <c r="E15" s="42"/>
      <c r="F15" s="43"/>
      <c r="G15" s="43"/>
      <c r="H15" s="43"/>
      <c r="I15" s="43"/>
      <c r="J15" s="21"/>
      <c r="K15" s="21"/>
      <c r="L15" s="21"/>
      <c r="M15" s="21"/>
      <c r="N15" s="21"/>
      <c r="O15" s="21"/>
      <c r="P15" s="21"/>
      <c r="Q15" s="21"/>
      <c r="R15" s="21"/>
      <c r="S15" s="21"/>
      <c r="T15" s="30"/>
      <c r="U15" s="30"/>
      <c r="V15" s="30"/>
      <c r="W15" s="30"/>
      <c r="X15" s="30"/>
      <c r="Y15" s="21"/>
      <c r="Z15" s="21"/>
      <c r="AA15" s="21"/>
      <c r="AB15" s="21"/>
      <c r="AC15" s="30"/>
      <c r="AD15" s="30"/>
      <c r="AE15" s="30"/>
      <c r="AF15" s="30"/>
      <c r="AG15" s="30"/>
      <c r="AH15" s="30"/>
      <c r="AI15" s="30"/>
      <c r="AJ15" s="32"/>
      <c r="AK15" s="32"/>
      <c r="AL15" s="32"/>
      <c r="AM15" s="33"/>
      <c r="AN15" s="33"/>
      <c r="AO15" s="33"/>
      <c r="AP15" s="33"/>
      <c r="AQ15" s="33"/>
      <c r="AR15" s="34"/>
      <c r="AS15" s="33"/>
      <c r="AT15" s="33"/>
      <c r="AU15" s="36"/>
    </row>
    <row r="16" spans="1:116" ht="14.1" customHeight="1">
      <c r="A16" s="29"/>
      <c r="B16" s="29"/>
      <c r="C16" s="29"/>
      <c r="D16" s="21" t="s">
        <v>15</v>
      </c>
      <c r="E16" s="21"/>
      <c r="F16" s="21"/>
      <c r="G16" s="21"/>
      <c r="H16" s="30"/>
      <c r="I16" s="30"/>
      <c r="J16" s="30"/>
      <c r="K16" s="30"/>
      <c r="L16" s="30"/>
      <c r="M16" s="30"/>
      <c r="N16" s="30"/>
      <c r="O16" s="30"/>
      <c r="P16" s="21"/>
      <c r="Q16" s="21"/>
      <c r="R16" s="21"/>
      <c r="S16" s="21"/>
      <c r="T16" s="30"/>
      <c r="U16" s="30"/>
      <c r="V16" s="30"/>
      <c r="W16" s="30"/>
      <c r="X16" s="30"/>
      <c r="Y16" s="21"/>
      <c r="Z16" s="21"/>
      <c r="AA16" s="21"/>
      <c r="AB16" s="21"/>
      <c r="AC16" s="30"/>
      <c r="AD16" s="30"/>
      <c r="AE16" s="30"/>
      <c r="AF16" s="30"/>
      <c r="AG16" s="30"/>
      <c r="AH16" s="30"/>
      <c r="AI16" s="30"/>
      <c r="AJ16" s="32"/>
      <c r="AK16" s="32"/>
      <c r="AL16" s="32"/>
      <c r="AM16" s="33"/>
      <c r="AN16" s="33"/>
      <c r="AO16" s="33"/>
      <c r="AP16" s="33"/>
      <c r="AQ16" s="33"/>
      <c r="AR16" s="34"/>
      <c r="AS16" s="33"/>
      <c r="AT16" s="33"/>
      <c r="AU16" s="36"/>
    </row>
    <row r="17" spans="1:47" ht="14.1" customHeight="1">
      <c r="A17" s="29"/>
      <c r="B17" s="29"/>
      <c r="C17" s="29"/>
      <c r="D17" s="40" t="s">
        <v>16</v>
      </c>
      <c r="E17" s="39" t="s">
        <v>12</v>
      </c>
      <c r="F17" s="38" t="s">
        <v>11</v>
      </c>
      <c r="G17" s="21"/>
      <c r="H17" s="32"/>
      <c r="I17" s="32"/>
      <c r="J17" s="21"/>
      <c r="K17" s="21"/>
      <c r="L17" s="21"/>
      <c r="M17" s="21"/>
      <c r="N17" s="21"/>
      <c r="O17" s="32"/>
      <c r="P17" s="21"/>
      <c r="Q17" s="21"/>
      <c r="R17" s="21"/>
      <c r="S17" s="21"/>
      <c r="T17" s="21"/>
      <c r="U17" s="21"/>
      <c r="V17" s="21"/>
      <c r="W17" s="21"/>
      <c r="X17" s="32"/>
      <c r="Y17" s="21"/>
      <c r="Z17" s="21"/>
      <c r="AA17" s="21"/>
      <c r="AB17" s="21"/>
      <c r="AC17" s="32"/>
      <c r="AD17" s="32"/>
      <c r="AE17" s="32"/>
      <c r="AF17" s="32"/>
      <c r="AG17" s="32"/>
      <c r="AH17" s="32"/>
      <c r="AI17" s="32"/>
      <c r="AJ17" s="32"/>
      <c r="AK17" s="32"/>
      <c r="AL17" s="32"/>
      <c r="AM17" s="33"/>
      <c r="AN17" s="33"/>
      <c r="AO17" s="33"/>
      <c r="AP17" s="33"/>
      <c r="AQ17" s="33"/>
      <c r="AR17" s="34"/>
      <c r="AS17" s="33"/>
      <c r="AT17" s="33"/>
      <c r="AU17" s="36"/>
    </row>
    <row r="18" spans="1:47" ht="14.1" customHeight="1">
      <c r="A18" s="29"/>
      <c r="B18" s="29"/>
      <c r="C18" s="29"/>
      <c r="D18" s="40"/>
      <c r="E18" s="39"/>
      <c r="F18" s="41" t="s">
        <v>14</v>
      </c>
      <c r="G18" s="21"/>
      <c r="H18" s="32"/>
      <c r="I18" s="32"/>
      <c r="J18" s="21"/>
      <c r="K18" s="21"/>
      <c r="L18" s="21"/>
      <c r="M18" s="21"/>
      <c r="N18" s="21"/>
      <c r="O18" s="21"/>
      <c r="P18" s="21"/>
      <c r="Q18" s="21"/>
      <c r="R18" s="21"/>
      <c r="S18" s="21"/>
      <c r="T18" s="21"/>
      <c r="U18" s="21"/>
      <c r="V18" s="21"/>
      <c r="W18" s="21"/>
      <c r="X18" s="32"/>
      <c r="Y18" s="32"/>
      <c r="Z18" s="32"/>
      <c r="AA18" s="32"/>
      <c r="AB18" s="32"/>
      <c r="AC18" s="32"/>
      <c r="AD18" s="32"/>
      <c r="AE18" s="32"/>
      <c r="AF18" s="32"/>
      <c r="AG18" s="32"/>
      <c r="AH18" s="32"/>
      <c r="AI18" s="32"/>
      <c r="AJ18" s="32"/>
      <c r="AK18" s="32"/>
      <c r="AL18" s="32"/>
      <c r="AM18" s="33"/>
      <c r="AN18" s="33"/>
      <c r="AO18" s="33"/>
      <c r="AP18" s="33"/>
      <c r="AQ18" s="33"/>
      <c r="AR18" s="34"/>
      <c r="AS18" s="33"/>
      <c r="AT18" s="33"/>
      <c r="AU18" s="36"/>
    </row>
    <row r="19" spans="1:47" ht="14.1" customHeight="1">
      <c r="A19" s="29"/>
      <c r="B19" s="29"/>
      <c r="C19" s="29"/>
      <c r="D19" s="43"/>
      <c r="E19" s="42"/>
      <c r="F19" s="41"/>
      <c r="G19" s="21"/>
      <c r="H19" s="32"/>
      <c r="I19" s="32"/>
      <c r="J19" s="21"/>
      <c r="K19" s="21"/>
      <c r="L19" s="21"/>
      <c r="M19" s="21"/>
      <c r="N19" s="21"/>
      <c r="O19" s="21"/>
      <c r="P19" s="21"/>
      <c r="Q19" s="21"/>
      <c r="R19" s="21"/>
      <c r="S19" s="21"/>
      <c r="T19" s="21"/>
      <c r="U19" s="21"/>
      <c r="V19" s="21"/>
      <c r="W19" s="21"/>
      <c r="X19" s="32"/>
      <c r="Y19" s="32"/>
      <c r="Z19" s="32"/>
      <c r="AA19" s="32"/>
      <c r="AB19" s="32"/>
      <c r="AC19" s="32"/>
      <c r="AD19" s="32"/>
      <c r="AE19" s="32"/>
      <c r="AF19" s="32"/>
      <c r="AG19" s="32"/>
      <c r="AH19" s="32"/>
      <c r="AI19" s="32"/>
      <c r="AJ19" s="32"/>
      <c r="AK19" s="32"/>
      <c r="AL19" s="32"/>
      <c r="AM19" s="33"/>
      <c r="AN19" s="33"/>
      <c r="AO19" s="33"/>
      <c r="AP19" s="33"/>
      <c r="AQ19" s="33"/>
      <c r="AR19" s="34"/>
      <c r="AS19" s="33"/>
      <c r="AT19" s="33"/>
      <c r="AU19" s="36"/>
    </row>
    <row r="20" spans="1:47" ht="14.1" customHeight="1">
      <c r="A20" s="29"/>
      <c r="B20" s="29"/>
      <c r="C20" s="29"/>
      <c r="D20" s="21" t="s">
        <v>17</v>
      </c>
      <c r="E20" s="44"/>
      <c r="F20" s="44"/>
      <c r="G20" s="44"/>
      <c r="H20" s="32"/>
      <c r="I20" s="32"/>
      <c r="J20" s="32"/>
      <c r="K20" s="32"/>
      <c r="L20" s="32"/>
      <c r="M20" s="21"/>
      <c r="N20" s="21"/>
      <c r="O20" s="21"/>
      <c r="P20" s="21"/>
      <c r="Q20" s="21"/>
      <c r="R20" s="21"/>
      <c r="S20" s="21"/>
      <c r="T20" s="21"/>
      <c r="U20" s="32"/>
      <c r="V20" s="32"/>
      <c r="W20" s="32"/>
      <c r="X20" s="32"/>
      <c r="Y20" s="32"/>
      <c r="Z20" s="32"/>
      <c r="AA20" s="32"/>
      <c r="AB20" s="32"/>
      <c r="AC20" s="32"/>
      <c r="AD20" s="32"/>
      <c r="AE20" s="32"/>
      <c r="AF20" s="32"/>
      <c r="AG20" s="32"/>
      <c r="AH20" s="32"/>
      <c r="AI20" s="32"/>
      <c r="AJ20" s="32"/>
      <c r="AK20" s="32"/>
      <c r="AL20" s="32"/>
      <c r="AM20" s="33"/>
      <c r="AN20" s="33"/>
      <c r="AO20" s="33"/>
      <c r="AP20" s="33"/>
      <c r="AQ20" s="33"/>
      <c r="AR20" s="34"/>
      <c r="AS20" s="33"/>
      <c r="AT20" s="33"/>
      <c r="AU20" s="36"/>
    </row>
    <row r="21" spans="1:47" ht="14.1" customHeight="1">
      <c r="A21" s="29"/>
      <c r="B21" s="29"/>
      <c r="C21" s="29"/>
      <c r="D21" s="40" t="s">
        <v>18</v>
      </c>
      <c r="E21" s="40"/>
      <c r="F21" s="40"/>
      <c r="G21" s="40"/>
      <c r="H21" s="21"/>
      <c r="I21" s="32"/>
      <c r="J21" s="21"/>
      <c r="K21" s="21"/>
      <c r="L21" s="21"/>
      <c r="M21" s="21"/>
      <c r="N21" s="21"/>
      <c r="O21" s="21"/>
      <c r="P21" s="21"/>
      <c r="Q21" s="21"/>
      <c r="R21" s="21"/>
      <c r="S21" s="21"/>
      <c r="T21" s="21"/>
      <c r="U21" s="32"/>
      <c r="V21" s="32"/>
      <c r="W21" s="32"/>
      <c r="X21" s="32"/>
      <c r="Y21" s="32"/>
      <c r="Z21" s="32"/>
      <c r="AA21" s="32"/>
      <c r="AB21" s="32"/>
      <c r="AC21" s="32"/>
      <c r="AD21" s="32"/>
      <c r="AE21" s="32"/>
      <c r="AF21" s="32"/>
      <c r="AG21" s="32"/>
      <c r="AH21" s="32"/>
      <c r="AI21" s="32"/>
      <c r="AJ21" s="32"/>
      <c r="AK21" s="32"/>
      <c r="AL21" s="32"/>
      <c r="AM21" s="33"/>
      <c r="AN21" s="33"/>
      <c r="AO21" s="33"/>
      <c r="AP21" s="33"/>
      <c r="AQ21" s="33"/>
      <c r="AR21" s="34"/>
      <c r="AS21" s="33"/>
      <c r="AT21" s="33"/>
      <c r="AU21" s="36"/>
    </row>
    <row r="22" spans="1:47" ht="14.1" customHeight="1">
      <c r="A22" s="29"/>
      <c r="B22" s="29"/>
      <c r="C22" s="29"/>
      <c r="D22" s="40" t="s">
        <v>19</v>
      </c>
      <c r="E22" s="40"/>
      <c r="F22" s="40"/>
      <c r="G22" s="40"/>
      <c r="H22" s="21"/>
      <c r="I22" s="32"/>
      <c r="J22" s="21"/>
      <c r="K22" s="21"/>
      <c r="L22" s="21"/>
      <c r="M22" s="21"/>
      <c r="N22" s="21"/>
      <c r="O22" s="21"/>
      <c r="P22" s="21"/>
      <c r="Q22" s="21"/>
      <c r="R22" s="21"/>
      <c r="S22" s="21"/>
      <c r="T22" s="21"/>
      <c r="U22" s="32"/>
      <c r="V22" s="32"/>
      <c r="W22" s="32"/>
      <c r="X22" s="32"/>
      <c r="Y22" s="32"/>
      <c r="Z22" s="32"/>
      <c r="AA22" s="32"/>
      <c r="AB22" s="32"/>
      <c r="AC22" s="32"/>
      <c r="AD22" s="32"/>
      <c r="AE22" s="32"/>
      <c r="AF22" s="32"/>
      <c r="AG22" s="32"/>
      <c r="AH22" s="32"/>
      <c r="AI22" s="32"/>
      <c r="AJ22" s="32"/>
      <c r="AK22" s="32"/>
      <c r="AL22" s="32"/>
      <c r="AM22" s="33"/>
      <c r="AN22" s="33"/>
      <c r="AO22" s="33"/>
      <c r="AP22" s="33"/>
      <c r="AQ22" s="33"/>
      <c r="AR22" s="34"/>
      <c r="AS22" s="33"/>
      <c r="AT22" s="33"/>
      <c r="AU22" s="36"/>
    </row>
    <row r="23" spans="1:47" ht="14.1" customHeight="1">
      <c r="A23" s="29"/>
      <c r="B23" s="29"/>
      <c r="C23" s="29"/>
      <c r="D23" s="44"/>
      <c r="E23" s="44"/>
      <c r="F23" s="44"/>
      <c r="G23" s="44"/>
      <c r="H23" s="32"/>
      <c r="I23" s="32"/>
      <c r="J23" s="32"/>
      <c r="K23" s="32"/>
      <c r="L23" s="32"/>
      <c r="M23" s="21"/>
      <c r="N23" s="21"/>
      <c r="O23" s="21"/>
      <c r="P23" s="21"/>
      <c r="Q23" s="21"/>
      <c r="R23" s="21"/>
      <c r="S23" s="21"/>
      <c r="T23" s="21"/>
      <c r="U23" s="32"/>
      <c r="V23" s="32"/>
      <c r="W23" s="32"/>
      <c r="X23" s="32"/>
      <c r="Y23" s="32"/>
      <c r="Z23" s="32"/>
      <c r="AA23" s="32"/>
      <c r="AB23" s="32"/>
      <c r="AC23" s="32"/>
      <c r="AD23" s="32"/>
      <c r="AE23" s="32"/>
      <c r="AF23" s="32"/>
      <c r="AG23" s="32"/>
      <c r="AH23" s="32"/>
      <c r="AI23" s="32"/>
      <c r="AJ23" s="32"/>
      <c r="AK23" s="32"/>
      <c r="AL23" s="32"/>
      <c r="AM23" s="33"/>
      <c r="AN23" s="33"/>
      <c r="AO23" s="33"/>
      <c r="AP23" s="33"/>
      <c r="AQ23" s="33"/>
      <c r="AR23" s="34"/>
      <c r="AS23" s="33"/>
      <c r="AT23" s="33"/>
      <c r="AU23" s="36"/>
    </row>
    <row r="24" spans="1:47" ht="14.1" customHeight="1">
      <c r="A24" s="29"/>
      <c r="B24" s="29"/>
      <c r="C24" s="29"/>
      <c r="D24" s="45" t="s">
        <v>20</v>
      </c>
      <c r="E24" s="44"/>
      <c r="F24" s="44"/>
      <c r="G24" s="44"/>
      <c r="H24" s="32"/>
      <c r="I24" s="32"/>
      <c r="J24" s="32"/>
      <c r="K24" s="32"/>
      <c r="L24" s="32"/>
      <c r="M24" s="44"/>
      <c r="N24" s="44"/>
      <c r="O24" s="44"/>
      <c r="P24" s="21"/>
      <c r="Q24" s="46"/>
      <c r="R24" s="21"/>
      <c r="S24" s="32"/>
      <c r="T24" s="21"/>
      <c r="U24" s="21"/>
      <c r="V24" s="21"/>
      <c r="W24" s="21"/>
      <c r="X24" s="21"/>
      <c r="Y24" s="21"/>
      <c r="Z24" s="32"/>
      <c r="AA24" s="32"/>
      <c r="AB24" s="32"/>
      <c r="AC24" s="32"/>
      <c r="AD24" s="32"/>
      <c r="AE24" s="32"/>
      <c r="AF24" s="32"/>
      <c r="AG24" s="32"/>
      <c r="AH24" s="32"/>
      <c r="AI24" s="32"/>
      <c r="AJ24" s="32"/>
      <c r="AK24" s="32"/>
      <c r="AL24" s="32"/>
      <c r="AM24" s="33"/>
      <c r="AN24" s="33"/>
      <c r="AO24" s="33"/>
      <c r="AP24" s="33"/>
      <c r="AQ24" s="33"/>
      <c r="AR24" s="34"/>
      <c r="AS24" s="33"/>
      <c r="AT24" s="33"/>
      <c r="AU24" s="36"/>
    </row>
    <row r="25" spans="1:47" ht="14.1" customHeight="1">
      <c r="A25" s="29"/>
      <c r="B25" s="29"/>
      <c r="C25" s="29"/>
      <c r="D25" s="40" t="s">
        <v>16</v>
      </c>
      <c r="E25" s="39" t="s">
        <v>12</v>
      </c>
      <c r="F25" s="38">
        <v>1</v>
      </c>
      <c r="G25" s="44"/>
      <c r="H25" s="32"/>
      <c r="I25" s="32"/>
      <c r="J25" s="32"/>
      <c r="K25" s="32"/>
      <c r="L25" s="32"/>
      <c r="M25" s="44"/>
      <c r="N25" s="44"/>
      <c r="O25" s="44"/>
      <c r="P25" s="21"/>
      <c r="Q25" s="21"/>
      <c r="R25" s="21"/>
      <c r="S25" s="21"/>
      <c r="T25" s="21"/>
      <c r="U25" s="21"/>
      <c r="V25" s="21"/>
      <c r="W25" s="21"/>
      <c r="X25" s="21"/>
      <c r="Y25" s="21"/>
      <c r="Z25" s="32"/>
      <c r="AA25" s="32"/>
      <c r="AB25" s="32"/>
      <c r="AC25" s="32"/>
      <c r="AD25" s="32"/>
      <c r="AE25" s="32"/>
      <c r="AF25" s="32"/>
      <c r="AG25" s="32"/>
      <c r="AH25" s="32"/>
      <c r="AI25" s="32"/>
      <c r="AJ25" s="32"/>
      <c r="AK25" s="32"/>
      <c r="AL25" s="32"/>
      <c r="AM25" s="33"/>
      <c r="AN25" s="33"/>
      <c r="AO25" s="33"/>
      <c r="AP25" s="33"/>
      <c r="AQ25" s="33"/>
      <c r="AR25" s="34"/>
      <c r="AS25" s="33"/>
      <c r="AT25" s="33"/>
      <c r="AU25" s="36"/>
    </row>
    <row r="26" spans="1:47" ht="14.1" customHeight="1">
      <c r="A26" s="29"/>
      <c r="B26" s="29"/>
      <c r="C26" s="29"/>
      <c r="D26" s="40"/>
      <c r="E26" s="39"/>
      <c r="F26" s="41">
        <v>47</v>
      </c>
      <c r="G26" s="44"/>
      <c r="H26" s="32"/>
      <c r="I26" s="32"/>
      <c r="J26" s="32"/>
      <c r="K26" s="32"/>
      <c r="L26" s="32"/>
      <c r="M26" s="44"/>
      <c r="N26" s="44"/>
      <c r="O26" s="44"/>
      <c r="P26" s="21"/>
      <c r="Q26" s="21"/>
      <c r="R26" s="21"/>
      <c r="S26" s="21"/>
      <c r="T26" s="47"/>
      <c r="U26" s="42"/>
      <c r="V26" s="41"/>
      <c r="W26" s="21"/>
      <c r="X26" s="21"/>
      <c r="Y26" s="21"/>
      <c r="Z26" s="32"/>
      <c r="AA26" s="32"/>
      <c r="AB26" s="32"/>
      <c r="AC26" s="32"/>
      <c r="AD26" s="32"/>
      <c r="AE26" s="32"/>
      <c r="AF26" s="32"/>
      <c r="AG26" s="32"/>
      <c r="AH26" s="32"/>
      <c r="AI26" s="32"/>
      <c r="AJ26" s="32"/>
      <c r="AK26" s="32"/>
      <c r="AL26" s="32"/>
      <c r="AM26" s="33"/>
      <c r="AN26" s="33"/>
      <c r="AO26" s="33"/>
      <c r="AP26" s="33"/>
      <c r="AQ26" s="33"/>
      <c r="AR26" s="34"/>
      <c r="AS26" s="33"/>
      <c r="AT26" s="33"/>
      <c r="AU26" s="36"/>
    </row>
    <row r="27" spans="1:47" ht="14.1" customHeight="1">
      <c r="A27" s="29"/>
      <c r="B27" s="29"/>
      <c r="C27" s="29"/>
      <c r="D27" s="45"/>
      <c r="E27" s="44"/>
      <c r="F27" s="44"/>
      <c r="G27" s="44"/>
      <c r="H27" s="32"/>
      <c r="I27" s="32"/>
      <c r="J27" s="32"/>
      <c r="K27" s="32"/>
      <c r="L27" s="32"/>
      <c r="M27" s="44"/>
      <c r="N27" s="44"/>
      <c r="O27" s="44"/>
      <c r="P27" s="21"/>
      <c r="Q27" s="21"/>
      <c r="R27" s="21"/>
      <c r="S27" s="21"/>
      <c r="T27" s="47"/>
      <c r="U27" s="42"/>
      <c r="V27" s="41"/>
      <c r="W27" s="21"/>
      <c r="X27" s="21"/>
      <c r="Y27" s="21"/>
      <c r="Z27" s="32"/>
      <c r="AA27" s="32"/>
      <c r="AB27" s="32"/>
      <c r="AC27" s="32"/>
      <c r="AD27" s="32"/>
      <c r="AE27" s="32"/>
      <c r="AF27" s="32"/>
      <c r="AG27" s="32"/>
      <c r="AH27" s="32"/>
      <c r="AI27" s="32"/>
      <c r="AJ27" s="32"/>
      <c r="AK27" s="32"/>
      <c r="AL27" s="32"/>
      <c r="AM27" s="33"/>
      <c r="AN27" s="33"/>
      <c r="AO27" s="33"/>
      <c r="AP27" s="33"/>
      <c r="AQ27" s="33"/>
      <c r="AR27" s="34"/>
      <c r="AS27" s="33"/>
      <c r="AT27" s="33"/>
      <c r="AU27" s="36"/>
    </row>
    <row r="28" spans="1:47" ht="14.1" customHeight="1">
      <c r="A28" s="29"/>
      <c r="B28" s="29"/>
      <c r="C28" s="29"/>
      <c r="D28" s="45" t="s">
        <v>21</v>
      </c>
      <c r="E28" s="44"/>
      <c r="F28" s="44"/>
      <c r="G28" s="44"/>
      <c r="H28" s="32"/>
      <c r="I28" s="32"/>
      <c r="J28" s="32"/>
      <c r="K28" s="32"/>
      <c r="L28" s="32"/>
      <c r="M28" s="44"/>
      <c r="N28" s="44"/>
      <c r="O28" s="44"/>
      <c r="P28" s="21"/>
      <c r="Q28" s="21"/>
      <c r="R28" s="21"/>
      <c r="S28" s="21"/>
      <c r="T28" s="21"/>
      <c r="U28" s="21"/>
      <c r="V28" s="21"/>
      <c r="W28" s="32"/>
      <c r="X28" s="32"/>
      <c r="Y28" s="32"/>
      <c r="Z28" s="32"/>
      <c r="AA28" s="32"/>
      <c r="AB28" s="32"/>
      <c r="AC28" s="32"/>
      <c r="AD28" s="32"/>
      <c r="AE28" s="32"/>
      <c r="AF28" s="32"/>
      <c r="AG28" s="32"/>
      <c r="AH28" s="32"/>
      <c r="AI28" s="32"/>
      <c r="AJ28" s="32"/>
      <c r="AK28" s="32"/>
      <c r="AL28" s="32"/>
      <c r="AM28" s="33"/>
      <c r="AN28" s="33"/>
      <c r="AO28" s="33"/>
      <c r="AP28" s="33"/>
      <c r="AQ28" s="33"/>
      <c r="AR28" s="34"/>
      <c r="AS28" s="33"/>
      <c r="AT28" s="33"/>
      <c r="AU28" s="36"/>
    </row>
    <row r="29" spans="1:47" ht="14.1" customHeight="1">
      <c r="A29" s="29"/>
      <c r="B29" s="29"/>
      <c r="C29" s="29"/>
      <c r="D29" s="40" t="s">
        <v>16</v>
      </c>
      <c r="E29" s="39" t="s">
        <v>12</v>
      </c>
      <c r="F29" s="48">
        <v>0.03</v>
      </c>
      <c r="G29" s="44"/>
      <c r="H29" s="32"/>
      <c r="I29" s="32"/>
      <c r="J29" s="32"/>
      <c r="K29" s="32"/>
      <c r="L29" s="32"/>
      <c r="M29" s="32"/>
      <c r="N29" s="32"/>
      <c r="O29" s="32"/>
      <c r="P29" s="32"/>
      <c r="Q29" s="32"/>
      <c r="R29" s="32"/>
      <c r="S29" s="32"/>
      <c r="T29" s="21"/>
      <c r="U29" s="21"/>
      <c r="V29" s="21"/>
      <c r="W29" s="32"/>
      <c r="X29" s="32"/>
      <c r="Y29" s="32"/>
      <c r="Z29" s="32"/>
      <c r="AA29" s="32"/>
      <c r="AB29" s="32"/>
      <c r="AC29" s="32"/>
      <c r="AD29" s="32"/>
      <c r="AE29" s="32"/>
      <c r="AF29" s="32"/>
      <c r="AG29" s="32"/>
      <c r="AH29" s="32"/>
      <c r="AI29" s="32"/>
      <c r="AJ29" s="32"/>
      <c r="AK29" s="32"/>
      <c r="AL29" s="32"/>
      <c r="AM29" s="33"/>
      <c r="AN29" s="33"/>
      <c r="AO29" s="33"/>
      <c r="AP29" s="33"/>
      <c r="AQ29" s="33"/>
      <c r="AR29" s="34"/>
      <c r="AS29" s="33"/>
      <c r="AT29" s="33"/>
      <c r="AU29" s="36"/>
    </row>
    <row r="30" spans="1:47" ht="14.1" customHeight="1">
      <c r="A30" s="29"/>
      <c r="B30" s="29"/>
      <c r="C30" s="29"/>
      <c r="D30" s="40"/>
      <c r="E30" s="39"/>
      <c r="F30" s="49">
        <v>0.05</v>
      </c>
      <c r="G30" s="44"/>
      <c r="H30" s="32"/>
      <c r="I30" s="32"/>
      <c r="J30" s="32"/>
      <c r="K30" s="32"/>
      <c r="L30" s="32"/>
      <c r="M30" s="32"/>
      <c r="N30" s="32"/>
      <c r="O30" s="32"/>
      <c r="P30" s="32"/>
      <c r="Q30" s="32"/>
      <c r="R30" s="32"/>
      <c r="S30" s="32"/>
      <c r="T30" s="47"/>
      <c r="U30" s="42"/>
      <c r="V30" s="49"/>
      <c r="W30" s="32"/>
      <c r="X30" s="32"/>
      <c r="Y30" s="32"/>
      <c r="Z30" s="32"/>
      <c r="AA30" s="32"/>
      <c r="AB30" s="32"/>
      <c r="AC30" s="32"/>
      <c r="AD30" s="32"/>
      <c r="AE30" s="32"/>
      <c r="AF30" s="32"/>
      <c r="AG30" s="32"/>
      <c r="AH30" s="32"/>
      <c r="AI30" s="32"/>
      <c r="AJ30" s="32"/>
      <c r="AK30" s="32"/>
      <c r="AL30" s="32"/>
      <c r="AM30" s="33"/>
      <c r="AN30" s="33"/>
      <c r="AO30" s="33"/>
      <c r="AP30" s="33"/>
      <c r="AQ30" s="33"/>
      <c r="AR30" s="34"/>
      <c r="AS30" s="33"/>
      <c r="AT30" s="33"/>
      <c r="AU30" s="36"/>
    </row>
    <row r="31" spans="1:47" ht="14.1" customHeight="1">
      <c r="A31" s="29"/>
      <c r="B31" s="29"/>
      <c r="C31" s="29"/>
      <c r="D31" s="47"/>
      <c r="E31" s="42"/>
      <c r="F31" s="49"/>
      <c r="G31" s="44"/>
      <c r="H31" s="32"/>
      <c r="I31" s="32"/>
      <c r="J31" s="32"/>
      <c r="K31" s="32"/>
      <c r="L31" s="32"/>
      <c r="M31" s="32"/>
      <c r="N31" s="32"/>
      <c r="O31" s="32"/>
      <c r="P31" s="32"/>
      <c r="Q31" s="32"/>
      <c r="R31" s="32"/>
      <c r="S31" s="32"/>
      <c r="T31" s="47"/>
      <c r="U31" s="42"/>
      <c r="V31" s="49"/>
      <c r="W31" s="32"/>
      <c r="X31" s="32"/>
      <c r="Y31" s="32"/>
      <c r="Z31" s="32"/>
      <c r="AA31" s="32"/>
      <c r="AB31" s="32"/>
      <c r="AC31" s="32"/>
      <c r="AD31" s="32"/>
      <c r="AE31" s="32"/>
      <c r="AF31" s="32"/>
      <c r="AG31" s="32"/>
      <c r="AH31" s="32"/>
      <c r="AI31" s="32"/>
      <c r="AJ31" s="32"/>
      <c r="AK31" s="32"/>
      <c r="AL31" s="32"/>
      <c r="AM31" s="33"/>
      <c r="AN31" s="33"/>
      <c r="AO31" s="33"/>
      <c r="AP31" s="33"/>
      <c r="AQ31" s="33"/>
      <c r="AR31" s="34"/>
      <c r="AS31" s="33"/>
      <c r="AT31" s="33"/>
      <c r="AU31" s="36"/>
    </row>
    <row r="32" spans="1:47" ht="14.1" customHeight="1">
      <c r="A32" s="29"/>
      <c r="B32" s="29"/>
      <c r="C32" s="29"/>
      <c r="D32" s="45" t="s">
        <v>22</v>
      </c>
      <c r="E32" s="44"/>
      <c r="F32" s="44"/>
      <c r="G32" s="44"/>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3"/>
      <c r="AN32" s="33"/>
      <c r="AO32" s="33"/>
      <c r="AP32" s="33"/>
      <c r="AQ32" s="33"/>
      <c r="AR32" s="34"/>
      <c r="AS32" s="33"/>
      <c r="AT32" s="33"/>
      <c r="AU32" s="36"/>
    </row>
    <row r="33" spans="1:47" ht="14.1" customHeight="1">
      <c r="A33" s="29"/>
      <c r="B33" s="29"/>
      <c r="C33" s="29"/>
      <c r="D33" s="45" t="s">
        <v>23</v>
      </c>
      <c r="E33" s="44"/>
      <c r="F33" s="44"/>
      <c r="G33" s="44"/>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3"/>
      <c r="AN33" s="33"/>
      <c r="AO33" s="33"/>
      <c r="AP33" s="33"/>
      <c r="AQ33" s="33"/>
      <c r="AR33" s="34"/>
      <c r="AS33" s="33"/>
      <c r="AT33" s="33"/>
      <c r="AU33" s="36"/>
    </row>
    <row r="34" spans="1:47" ht="14.1" customHeight="1">
      <c r="A34" s="29"/>
      <c r="B34" s="29"/>
      <c r="C34" s="29"/>
      <c r="D34" s="45" t="s">
        <v>24</v>
      </c>
      <c r="E34" s="44"/>
      <c r="F34" s="44"/>
      <c r="G34" s="44"/>
      <c r="H34" s="32"/>
      <c r="I34" s="32"/>
      <c r="J34" s="32"/>
      <c r="K34" s="32"/>
      <c r="L34" s="32"/>
      <c r="M34" s="39" t="s">
        <v>25</v>
      </c>
      <c r="N34" s="39" t="s">
        <v>12</v>
      </c>
      <c r="O34" s="50" t="s">
        <v>26</v>
      </c>
      <c r="P34" s="32"/>
      <c r="Q34" s="32"/>
      <c r="R34" s="32"/>
      <c r="S34" s="32"/>
      <c r="T34" s="32"/>
      <c r="U34" s="32"/>
      <c r="V34" s="32"/>
      <c r="W34" s="32"/>
      <c r="X34" s="32"/>
      <c r="Y34" s="32"/>
      <c r="Z34" s="32"/>
      <c r="AA34" s="32"/>
      <c r="AB34" s="32"/>
      <c r="AC34" s="32"/>
      <c r="AD34" s="32"/>
      <c r="AE34" s="32"/>
      <c r="AF34" s="32"/>
      <c r="AG34" s="32"/>
      <c r="AH34" s="32"/>
      <c r="AI34" s="32"/>
      <c r="AJ34" s="32"/>
      <c r="AK34" s="32"/>
      <c r="AL34" s="32"/>
      <c r="AM34" s="33"/>
      <c r="AN34" s="33"/>
      <c r="AO34" s="33"/>
      <c r="AP34" s="33"/>
      <c r="AQ34" s="33"/>
      <c r="AR34" s="34"/>
      <c r="AS34" s="33"/>
      <c r="AT34" s="33"/>
      <c r="AU34" s="36"/>
    </row>
    <row r="35" spans="1:47" ht="14.1" customHeight="1">
      <c r="A35" s="29"/>
      <c r="B35" s="29"/>
      <c r="C35" s="29"/>
      <c r="D35" s="45"/>
      <c r="E35" s="44"/>
      <c r="F35" s="44"/>
      <c r="G35" s="44"/>
      <c r="H35" s="32"/>
      <c r="I35" s="32"/>
      <c r="J35" s="32"/>
      <c r="K35" s="32"/>
      <c r="L35" s="32"/>
      <c r="M35" s="39"/>
      <c r="N35" s="39"/>
      <c r="O35" s="32" t="s">
        <v>27</v>
      </c>
      <c r="P35" s="32"/>
      <c r="Q35" s="32"/>
      <c r="R35" s="32"/>
      <c r="S35" s="32"/>
      <c r="T35" s="32"/>
      <c r="U35" s="32"/>
      <c r="V35" s="32"/>
      <c r="W35" s="32"/>
      <c r="X35" s="32"/>
      <c r="Y35" s="32"/>
      <c r="Z35" s="32"/>
      <c r="AA35" s="32"/>
      <c r="AB35" s="32"/>
      <c r="AC35" s="32"/>
      <c r="AD35" s="32"/>
      <c r="AE35" s="32"/>
      <c r="AF35" s="32"/>
      <c r="AG35" s="32"/>
      <c r="AH35" s="32"/>
      <c r="AI35" s="32"/>
      <c r="AJ35" s="32"/>
      <c r="AK35" s="32"/>
      <c r="AL35" s="32"/>
      <c r="AM35" s="33"/>
      <c r="AN35" s="33"/>
      <c r="AO35" s="33"/>
      <c r="AP35" s="33"/>
      <c r="AQ35" s="33"/>
      <c r="AR35" s="34"/>
      <c r="AS35" s="33"/>
      <c r="AT35" s="33"/>
      <c r="AU35" s="36"/>
    </row>
    <row r="36" spans="1:47" ht="15" customHeight="1">
      <c r="A36" s="51"/>
      <c r="B36" s="51"/>
      <c r="C36" s="51"/>
      <c r="D36" s="52"/>
      <c r="E36" s="53"/>
      <c r="F36" s="53"/>
      <c r="G36" s="54"/>
      <c r="H36" s="33"/>
      <c r="I36" s="33"/>
      <c r="J36" s="33"/>
      <c r="K36" s="33"/>
      <c r="L36" s="33"/>
      <c r="M36" s="55"/>
      <c r="N36" s="55"/>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4"/>
      <c r="AS36" s="33"/>
      <c r="AT36" s="33"/>
      <c r="AU36" s="36"/>
    </row>
    <row r="37" spans="1:47" ht="15" customHeight="1">
      <c r="A37" s="51"/>
      <c r="B37" s="51"/>
      <c r="C37" s="51"/>
      <c r="D37" s="52"/>
      <c r="E37" s="53"/>
      <c r="F37" s="53"/>
      <c r="G37" s="53"/>
      <c r="H37" s="33"/>
      <c r="I37" s="33"/>
      <c r="J37" s="33"/>
      <c r="K37" s="33"/>
      <c r="L37" s="33"/>
      <c r="M37" s="55"/>
      <c r="N37" s="55"/>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4"/>
      <c r="AS37" s="33"/>
      <c r="AT37" s="33"/>
      <c r="AU37" s="36"/>
    </row>
    <row r="38" spans="1:47" ht="15" customHeight="1">
      <c r="A38" s="51"/>
      <c r="B38" s="51"/>
      <c r="C38" s="51"/>
      <c r="D38" s="52" t="s">
        <v>28</v>
      </c>
      <c r="E38" s="53"/>
      <c r="F38" s="53"/>
      <c r="G38" s="5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4"/>
      <c r="AS38" s="33"/>
      <c r="AT38" s="33"/>
      <c r="AU38" s="36"/>
    </row>
    <row r="39" spans="1:47" ht="15" customHeight="1">
      <c r="A39" s="51"/>
      <c r="B39" s="51"/>
      <c r="C39" s="51"/>
      <c r="D39" s="52" t="s">
        <v>24</v>
      </c>
      <c r="E39" s="53"/>
      <c r="F39" s="53"/>
      <c r="G39" s="53"/>
      <c r="H39" s="33"/>
      <c r="I39" s="33"/>
      <c r="J39" s="33"/>
      <c r="K39" s="33"/>
      <c r="L39" s="33"/>
      <c r="P39" s="56" t="s">
        <v>29</v>
      </c>
      <c r="Q39" s="56" t="s">
        <v>12</v>
      </c>
      <c r="R39" s="57">
        <v>22</v>
      </c>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4"/>
      <c r="AS39" s="33"/>
      <c r="AT39" s="33"/>
      <c r="AU39" s="36"/>
    </row>
    <row r="40" spans="1:47" ht="15" customHeight="1">
      <c r="A40" s="51"/>
      <c r="B40" s="51"/>
      <c r="C40" s="51"/>
      <c r="D40" s="52"/>
      <c r="E40" s="53"/>
      <c r="F40" s="53"/>
      <c r="G40" s="53"/>
      <c r="H40" s="33"/>
      <c r="I40" s="33"/>
      <c r="J40" s="33"/>
      <c r="K40" s="33"/>
      <c r="L40" s="33"/>
      <c r="P40" s="56"/>
      <c r="Q40" s="56"/>
      <c r="R40" s="58">
        <v>18</v>
      </c>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4"/>
      <c r="AS40" s="33"/>
      <c r="AT40" s="33"/>
      <c r="AU40" s="36"/>
    </row>
    <row r="41" spans="1:47" ht="15" customHeight="1">
      <c r="A41" s="51"/>
      <c r="B41" s="51"/>
      <c r="C41" s="51"/>
      <c r="D41" s="52"/>
      <c r="E41" s="53"/>
      <c r="F41" s="53"/>
      <c r="G41" s="5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4"/>
      <c r="AS41" s="33"/>
      <c r="AT41" s="33"/>
      <c r="AU41" s="36"/>
    </row>
    <row r="42" spans="1:47" ht="15" customHeight="1">
      <c r="A42" s="51"/>
      <c r="B42" s="51"/>
      <c r="C42" s="51"/>
      <c r="D42" s="53"/>
      <c r="E42" s="53"/>
      <c r="F42" s="53"/>
      <c r="G42" s="5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4"/>
      <c r="AS42" s="33"/>
      <c r="AT42" s="33"/>
      <c r="AU42" s="36"/>
    </row>
    <row r="43" spans="1:47" ht="15" customHeight="1">
      <c r="A43" s="51"/>
      <c r="B43" s="51"/>
      <c r="C43" s="51"/>
      <c r="D43" s="59" t="s">
        <v>30</v>
      </c>
      <c r="E43" s="53"/>
      <c r="F43" s="53"/>
      <c r="G43" s="5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4"/>
      <c r="AS43" s="33"/>
      <c r="AT43" s="33"/>
      <c r="AU43" s="36"/>
    </row>
    <row r="44" spans="1:47" ht="15" customHeight="1">
      <c r="A44" s="51"/>
      <c r="B44" s="51"/>
      <c r="C44" s="51"/>
      <c r="D44" s="52" t="s">
        <v>31</v>
      </c>
      <c r="E44" s="53"/>
      <c r="F44" s="53"/>
      <c r="G44" s="53"/>
      <c r="H44" s="33"/>
      <c r="I44" s="33"/>
      <c r="J44" s="33"/>
      <c r="K44" s="33"/>
      <c r="L44" s="33"/>
      <c r="M44" s="33"/>
      <c r="N44" s="33"/>
      <c r="O44" s="60" t="s">
        <v>11</v>
      </c>
      <c r="P44" s="61" t="s">
        <v>12</v>
      </c>
      <c r="Q44" s="60" t="s">
        <v>32</v>
      </c>
      <c r="R44" s="33"/>
      <c r="S44" s="33"/>
      <c r="T44" s="56" t="s">
        <v>33</v>
      </c>
      <c r="U44" s="56"/>
      <c r="V44" s="56"/>
      <c r="W44" s="56"/>
      <c r="X44" s="56"/>
      <c r="Y44" s="62"/>
      <c r="Z44" s="62"/>
      <c r="AA44" s="62"/>
      <c r="AB44" s="62"/>
      <c r="AC44" s="62"/>
      <c r="AD44" s="62"/>
      <c r="AE44" s="62"/>
      <c r="AF44" s="62"/>
      <c r="AG44" s="62"/>
      <c r="AH44" s="62"/>
      <c r="AI44" s="33"/>
      <c r="AJ44" s="33"/>
      <c r="AK44" s="33"/>
      <c r="AL44" s="33"/>
      <c r="AM44" s="33"/>
      <c r="AN44" s="33"/>
      <c r="AO44" s="33"/>
      <c r="AP44" s="33"/>
      <c r="AQ44" s="33"/>
      <c r="AR44" s="34"/>
      <c r="AS44" s="33"/>
      <c r="AT44" s="33"/>
      <c r="AU44" s="36"/>
    </row>
    <row r="45" spans="1:47" ht="15" customHeight="1">
      <c r="A45" s="51"/>
      <c r="B45" s="51"/>
      <c r="C45" s="51"/>
      <c r="D45" s="52"/>
      <c r="E45" s="53"/>
      <c r="F45" s="53"/>
      <c r="G45" s="53"/>
      <c r="H45" s="33"/>
      <c r="I45" s="33"/>
      <c r="J45" s="33"/>
      <c r="K45" s="33"/>
      <c r="L45" s="33"/>
      <c r="M45" s="33"/>
      <c r="N45" s="33"/>
      <c r="O45" s="63" t="s">
        <v>14</v>
      </c>
      <c r="P45" s="61"/>
      <c r="Q45" s="63" t="s">
        <v>34</v>
      </c>
      <c r="R45" s="33"/>
      <c r="S45" s="33"/>
      <c r="T45" s="56" t="s">
        <v>35</v>
      </c>
      <c r="U45" s="56"/>
      <c r="V45" s="56"/>
      <c r="W45" s="56"/>
      <c r="X45" s="56"/>
      <c r="Y45" s="33"/>
      <c r="Z45" s="33"/>
      <c r="AA45" s="33"/>
      <c r="AB45" s="33"/>
      <c r="AC45" s="33"/>
      <c r="AD45" s="33"/>
      <c r="AE45" s="33"/>
      <c r="AF45" s="33"/>
      <c r="AG45" s="33"/>
      <c r="AH45" s="33"/>
      <c r="AI45" s="33"/>
      <c r="AJ45" s="33"/>
      <c r="AK45" s="33"/>
      <c r="AL45" s="33"/>
      <c r="AM45" s="33"/>
      <c r="AN45" s="33"/>
      <c r="AO45" s="33"/>
      <c r="AP45" s="33"/>
      <c r="AQ45" s="33"/>
      <c r="AR45" s="34"/>
      <c r="AS45" s="33"/>
      <c r="AT45" s="33"/>
      <c r="AU45" s="36"/>
    </row>
    <row r="46" spans="1:47" ht="15" customHeight="1">
      <c r="A46" s="51"/>
      <c r="B46" s="51"/>
      <c r="C46" s="51"/>
      <c r="D46" s="52"/>
      <c r="E46" s="53"/>
      <c r="F46" s="53"/>
      <c r="G46" s="5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4"/>
      <c r="AS46" s="33"/>
      <c r="AT46" s="33"/>
      <c r="AU46" s="36"/>
    </row>
    <row r="47" spans="1:47" ht="15" customHeight="1">
      <c r="A47" s="51"/>
      <c r="B47" s="51"/>
      <c r="C47" s="51"/>
      <c r="D47" s="52" t="s">
        <v>36</v>
      </c>
      <c r="E47" s="53"/>
      <c r="F47" s="53"/>
      <c r="G47" s="5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4"/>
      <c r="AS47" s="33"/>
      <c r="AT47" s="33"/>
      <c r="AU47" s="36"/>
    </row>
    <row r="48" spans="1:47" ht="15" customHeight="1">
      <c r="A48" s="51"/>
      <c r="B48" s="51"/>
      <c r="C48" s="51"/>
      <c r="D48" s="64" t="s">
        <v>37</v>
      </c>
      <c r="E48" s="65" t="s">
        <v>38</v>
      </c>
      <c r="F48" s="66"/>
      <c r="G48" s="66"/>
      <c r="H48" s="66"/>
      <c r="I48" s="66"/>
      <c r="J48" s="66"/>
      <c r="K48" s="66"/>
      <c r="L48" s="66"/>
      <c r="M48" s="66"/>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4"/>
      <c r="AS48" s="33"/>
      <c r="AT48" s="33"/>
      <c r="AU48" s="36"/>
    </row>
    <row r="49" spans="1:48" ht="15" customHeight="1">
      <c r="A49" s="51"/>
      <c r="B49" s="51"/>
      <c r="C49" s="51"/>
      <c r="D49" s="64" t="s">
        <v>39</v>
      </c>
      <c r="E49" s="65" t="s">
        <v>40</v>
      </c>
      <c r="F49" s="66"/>
      <c r="G49" s="66"/>
      <c r="H49" s="66"/>
      <c r="I49" s="66"/>
      <c r="J49" s="66"/>
      <c r="K49" s="66"/>
      <c r="L49" s="66"/>
      <c r="M49" s="66"/>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4"/>
      <c r="AS49" s="33"/>
      <c r="AT49" s="33"/>
      <c r="AU49" s="36"/>
    </row>
    <row r="50" spans="1:48" ht="15" customHeight="1">
      <c r="A50" s="51"/>
      <c r="B50" s="51"/>
      <c r="C50" s="51"/>
      <c r="D50" s="64" t="s">
        <v>41</v>
      </c>
      <c r="E50" s="65" t="s">
        <v>42</v>
      </c>
      <c r="F50" s="66"/>
      <c r="G50" s="66"/>
      <c r="H50" s="66"/>
      <c r="I50" s="66"/>
      <c r="J50" s="66"/>
      <c r="K50" s="66"/>
      <c r="L50" s="66"/>
      <c r="M50" s="66"/>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4"/>
      <c r="AS50" s="33"/>
      <c r="AT50" s="33"/>
      <c r="AU50" s="36"/>
    </row>
    <row r="51" spans="1:48" ht="15" customHeight="1">
      <c r="A51" s="51"/>
      <c r="B51" s="51"/>
      <c r="C51" s="51"/>
      <c r="D51" s="64"/>
      <c r="E51" s="65"/>
      <c r="F51" s="66"/>
      <c r="G51" s="66"/>
      <c r="H51" s="66"/>
      <c r="I51" s="66"/>
      <c r="J51" s="66"/>
      <c r="K51" s="66"/>
      <c r="L51" s="66"/>
      <c r="M51" s="66"/>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4"/>
      <c r="AS51" s="33"/>
      <c r="AT51" s="33"/>
      <c r="AU51" s="36"/>
    </row>
    <row r="52" spans="1:48" ht="20.100000000000001" customHeight="1">
      <c r="A52" s="51"/>
      <c r="B52" s="51"/>
      <c r="C52" s="51"/>
      <c r="D52" s="67" t="s">
        <v>43</v>
      </c>
      <c r="E52" s="65"/>
      <c r="F52" s="65"/>
      <c r="G52" s="65"/>
      <c r="H52" s="65"/>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9"/>
      <c r="AS52" s="68"/>
      <c r="AT52" s="68"/>
      <c r="AU52" s="68"/>
    </row>
    <row r="53" spans="1:48" ht="20.100000000000001" customHeight="1">
      <c r="A53" s="51"/>
      <c r="B53" s="51"/>
      <c r="C53" s="51"/>
      <c r="D53" s="70"/>
      <c r="E53" s="65"/>
      <c r="F53" s="65"/>
      <c r="G53" s="65"/>
      <c r="H53" s="65"/>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9"/>
      <c r="AS53" s="68"/>
      <c r="AT53" s="68"/>
      <c r="AU53" s="68"/>
    </row>
    <row r="54" spans="1:48" ht="15" customHeight="1">
      <c r="A54" s="71"/>
      <c r="B54" s="71"/>
      <c r="C54" s="71"/>
      <c r="D54" s="72" t="s">
        <v>44</v>
      </c>
      <c r="E54" s="72"/>
      <c r="F54" s="72"/>
      <c r="G54" s="72"/>
      <c r="H54" s="65"/>
      <c r="I54" s="73"/>
      <c r="J54" s="72"/>
      <c r="K54" s="72"/>
      <c r="L54" s="72"/>
      <c r="M54" s="74">
        <v>1</v>
      </c>
      <c r="N54" s="75" t="s">
        <v>12</v>
      </c>
      <c r="O54" s="76">
        <v>5</v>
      </c>
      <c r="P54" s="72"/>
      <c r="Q54" s="72"/>
      <c r="T54" s="66"/>
      <c r="U54" s="66"/>
      <c r="V54" s="66"/>
      <c r="W54" s="66"/>
      <c r="X54" s="66"/>
      <c r="Y54" s="66"/>
      <c r="Z54" s="66"/>
      <c r="AA54" s="66"/>
      <c r="AB54" s="66"/>
      <c r="AC54" s="66"/>
      <c r="AD54" s="66"/>
      <c r="AE54" s="66"/>
      <c r="AF54" s="66"/>
      <c r="AG54" s="66"/>
      <c r="AH54" s="66"/>
      <c r="AI54" s="66"/>
      <c r="AJ54" s="77"/>
      <c r="AK54" s="77"/>
      <c r="AL54" s="77"/>
      <c r="AM54" s="77"/>
      <c r="AN54" s="77"/>
      <c r="AO54" s="77"/>
      <c r="AP54" s="77"/>
      <c r="AQ54" s="77"/>
      <c r="AR54" s="78"/>
      <c r="AS54" s="77"/>
      <c r="AT54" s="77"/>
      <c r="AU54" s="79"/>
      <c r="AV54" s="80"/>
    </row>
    <row r="55" spans="1:48" ht="15" customHeight="1">
      <c r="A55" s="71"/>
      <c r="B55" s="71"/>
      <c r="C55" s="71"/>
      <c r="D55" s="72"/>
      <c r="E55" s="72"/>
      <c r="F55" s="72"/>
      <c r="G55" s="72"/>
      <c r="H55" s="65"/>
      <c r="I55" s="73"/>
      <c r="J55" s="72"/>
      <c r="K55" s="72"/>
      <c r="L55" s="72"/>
      <c r="M55" s="81">
        <v>2</v>
      </c>
      <c r="N55" s="75"/>
      <c r="O55" s="81">
        <v>10</v>
      </c>
      <c r="P55" s="72"/>
      <c r="Q55" s="72"/>
      <c r="T55" s="66"/>
      <c r="U55" s="66"/>
      <c r="V55" s="66"/>
      <c r="W55" s="66"/>
      <c r="X55" s="66"/>
      <c r="Y55" s="66"/>
      <c r="Z55" s="66"/>
      <c r="AA55" s="66"/>
      <c r="AB55" s="66"/>
      <c r="AC55" s="66"/>
      <c r="AD55" s="66"/>
      <c r="AE55" s="66"/>
      <c r="AF55" s="66"/>
      <c r="AG55" s="66"/>
      <c r="AH55" s="66"/>
      <c r="AI55" s="66"/>
      <c r="AJ55" s="73"/>
      <c r="AK55" s="73"/>
      <c r="AL55" s="73"/>
      <c r="AM55" s="73"/>
      <c r="AN55" s="73"/>
      <c r="AO55" s="73"/>
      <c r="AP55" s="73"/>
      <c r="AQ55" s="73"/>
      <c r="AR55" s="82"/>
      <c r="AS55" s="73"/>
      <c r="AT55" s="73"/>
      <c r="AU55" s="79"/>
      <c r="AV55" s="80"/>
    </row>
    <row r="56" spans="1:48" ht="15" customHeight="1">
      <c r="A56" s="71"/>
      <c r="B56" s="71"/>
      <c r="C56" s="71"/>
      <c r="D56" s="83"/>
      <c r="E56" s="64"/>
      <c r="F56" s="84"/>
      <c r="G56" s="72"/>
      <c r="H56" s="65"/>
      <c r="I56" s="73"/>
      <c r="J56" s="66"/>
      <c r="K56" s="66"/>
      <c r="L56" s="66"/>
      <c r="M56" s="66"/>
      <c r="N56" s="66"/>
      <c r="O56" s="66"/>
      <c r="P56" s="66"/>
      <c r="Q56" s="66"/>
      <c r="T56" s="66"/>
      <c r="U56" s="66"/>
      <c r="V56" s="66"/>
      <c r="W56" s="66"/>
      <c r="X56" s="66"/>
      <c r="Y56" s="66"/>
      <c r="Z56" s="66"/>
      <c r="AA56" s="66"/>
      <c r="AB56" s="66"/>
      <c r="AC56" s="66"/>
      <c r="AD56" s="66"/>
      <c r="AE56" s="66"/>
      <c r="AF56" s="66"/>
      <c r="AG56" s="66"/>
      <c r="AH56" s="66"/>
      <c r="AI56" s="66"/>
      <c r="AJ56" s="73"/>
      <c r="AK56" s="73"/>
      <c r="AL56" s="73"/>
      <c r="AM56" s="73"/>
      <c r="AN56" s="73"/>
      <c r="AO56" s="73"/>
      <c r="AP56" s="73"/>
      <c r="AQ56" s="73"/>
      <c r="AR56" s="82"/>
      <c r="AS56" s="73"/>
      <c r="AT56" s="73"/>
      <c r="AU56" s="79"/>
      <c r="AV56" s="80"/>
    </row>
    <row r="57" spans="1:48" ht="15" customHeight="1">
      <c r="A57" s="71"/>
      <c r="B57" s="71"/>
      <c r="C57" s="71"/>
      <c r="D57" s="64" t="s">
        <v>45</v>
      </c>
      <c r="E57" s="85">
        <f>M54</f>
        <v>1</v>
      </c>
      <c r="F57" s="85" t="s">
        <v>46</v>
      </c>
      <c r="G57" s="86">
        <f>O55</f>
        <v>10</v>
      </c>
      <c r="H57" s="64" t="s">
        <v>12</v>
      </c>
      <c r="I57" s="87">
        <f>M55</f>
        <v>2</v>
      </c>
      <c r="J57" s="87" t="s">
        <v>46</v>
      </c>
      <c r="K57" s="87">
        <f>O54</f>
        <v>5</v>
      </c>
      <c r="L57" s="55" t="s">
        <v>47</v>
      </c>
      <c r="M57" s="88"/>
      <c r="N57" s="85">
        <f>E57*G57</f>
        <v>10</v>
      </c>
      <c r="O57" s="64" t="s">
        <v>12</v>
      </c>
      <c r="P57" s="87">
        <f>I57*K57</f>
        <v>10</v>
      </c>
      <c r="Q57" s="88"/>
      <c r="S57" s="64" t="s">
        <v>37</v>
      </c>
      <c r="T57" s="65" t="s">
        <v>38</v>
      </c>
      <c r="U57" s="89"/>
      <c r="V57" s="53"/>
      <c r="AC57" s="66"/>
      <c r="AD57" s="66"/>
      <c r="AE57" s="66"/>
      <c r="AF57" s="66"/>
      <c r="AG57" s="66"/>
      <c r="AH57" s="66"/>
      <c r="AI57" s="66"/>
      <c r="AJ57" s="73"/>
      <c r="AK57" s="73"/>
      <c r="AL57" s="73"/>
      <c r="AM57" s="73"/>
      <c r="AN57" s="73"/>
      <c r="AO57" s="73"/>
      <c r="AP57" s="73"/>
      <c r="AQ57" s="73"/>
      <c r="AR57" s="82"/>
      <c r="AS57" s="73"/>
      <c r="AT57" s="73"/>
      <c r="AU57" s="79"/>
      <c r="AV57" s="80"/>
    </row>
    <row r="58" spans="1:48" ht="15" customHeight="1">
      <c r="A58" s="71"/>
      <c r="B58" s="71"/>
      <c r="C58" s="71"/>
      <c r="D58" s="64"/>
      <c r="E58" s="85"/>
      <c r="F58" s="85"/>
      <c r="G58" s="86"/>
      <c r="H58" s="64"/>
      <c r="I58" s="87"/>
      <c r="J58" s="87"/>
      <c r="K58" s="87"/>
      <c r="L58" s="55"/>
      <c r="M58" s="88"/>
      <c r="N58" s="85"/>
      <c r="O58" s="64"/>
      <c r="P58" s="87"/>
      <c r="Q58" s="88"/>
      <c r="S58" s="64"/>
      <c r="T58" s="65"/>
      <c r="U58" s="89"/>
      <c r="V58" s="53"/>
      <c r="AC58" s="66"/>
      <c r="AD58" s="66"/>
      <c r="AE58" s="66"/>
      <c r="AF58" s="66"/>
      <c r="AG58" s="66"/>
      <c r="AH58" s="66"/>
      <c r="AI58" s="66"/>
      <c r="AJ58" s="73"/>
      <c r="AK58" s="73"/>
      <c r="AL58" s="73"/>
      <c r="AM58" s="73"/>
      <c r="AN58" s="73"/>
      <c r="AO58" s="73"/>
      <c r="AP58" s="73"/>
      <c r="AQ58" s="73"/>
      <c r="AR58" s="82"/>
      <c r="AS58" s="73"/>
      <c r="AT58" s="73"/>
      <c r="AU58" s="79"/>
      <c r="AV58" s="80"/>
    </row>
    <row r="59" spans="1:48" ht="15" customHeight="1">
      <c r="A59" s="71"/>
      <c r="B59" s="71"/>
      <c r="C59" s="71"/>
      <c r="D59" s="64"/>
      <c r="E59" s="64"/>
      <c r="F59" s="64"/>
      <c r="G59" s="55"/>
      <c r="H59" s="90"/>
      <c r="I59" s="90"/>
      <c r="J59" s="91"/>
      <c r="K59" s="91"/>
      <c r="L59" s="91"/>
      <c r="M59" s="91"/>
      <c r="N59" s="91"/>
      <c r="O59" s="91"/>
      <c r="P59" s="91"/>
      <c r="Q59" s="91"/>
      <c r="S59" s="66"/>
      <c r="T59" s="66"/>
      <c r="U59" s="66"/>
      <c r="V59" s="66"/>
      <c r="W59" s="66"/>
      <c r="X59" s="66"/>
      <c r="Y59" s="66"/>
      <c r="Z59" s="66"/>
      <c r="AA59" s="66"/>
      <c r="AB59" s="66"/>
      <c r="AC59" s="66"/>
      <c r="AD59" s="66"/>
      <c r="AE59" s="66"/>
      <c r="AF59" s="66"/>
      <c r="AG59" s="66"/>
      <c r="AH59" s="66"/>
      <c r="AI59" s="66"/>
      <c r="AJ59" s="73"/>
      <c r="AK59" s="73"/>
      <c r="AL59" s="73"/>
      <c r="AM59" s="73"/>
      <c r="AN59" s="73"/>
      <c r="AO59" s="73"/>
      <c r="AP59" s="73"/>
      <c r="AQ59" s="73"/>
      <c r="AR59" s="82"/>
      <c r="AS59" s="73"/>
      <c r="AT59" s="73"/>
      <c r="AU59" s="79"/>
      <c r="AV59" s="80"/>
    </row>
    <row r="60" spans="1:48" ht="15" customHeight="1">
      <c r="A60" s="71"/>
      <c r="B60" s="71"/>
      <c r="C60" s="71"/>
      <c r="D60" s="64" t="s">
        <v>48</v>
      </c>
      <c r="E60" s="92">
        <f>M54</f>
        <v>1</v>
      </c>
      <c r="F60" s="64" t="s">
        <v>46</v>
      </c>
      <c r="G60" s="93">
        <v>5</v>
      </c>
      <c r="H60" s="75" t="s">
        <v>12</v>
      </c>
      <c r="I60" s="94">
        <f>E60*G60</f>
        <v>5</v>
      </c>
      <c r="J60" s="91"/>
      <c r="K60" s="91"/>
      <c r="L60" s="91"/>
      <c r="M60" s="91"/>
      <c r="N60" s="91"/>
      <c r="O60" s="91"/>
      <c r="P60" s="91"/>
      <c r="Q60" s="91"/>
      <c r="S60" s="64" t="s">
        <v>39</v>
      </c>
      <c r="T60" s="65" t="s">
        <v>40</v>
      </c>
      <c r="U60" s="66"/>
      <c r="V60" s="66"/>
      <c r="W60" s="66"/>
      <c r="X60" s="66"/>
      <c r="Y60" s="66"/>
      <c r="Z60" s="66"/>
      <c r="AA60" s="66"/>
      <c r="AB60" s="66"/>
      <c r="AC60" s="66"/>
      <c r="AD60" s="66"/>
      <c r="AE60" s="66"/>
      <c r="AF60" s="66"/>
      <c r="AG60" s="66"/>
      <c r="AH60" s="66"/>
      <c r="AI60" s="66"/>
      <c r="AJ60" s="73"/>
      <c r="AK60" s="73"/>
      <c r="AL60" s="73"/>
      <c r="AM60" s="73"/>
      <c r="AN60" s="73"/>
      <c r="AO60" s="73"/>
      <c r="AP60" s="73"/>
      <c r="AQ60" s="73"/>
      <c r="AR60" s="82"/>
      <c r="AS60" s="73"/>
      <c r="AT60" s="73"/>
      <c r="AU60" s="79"/>
      <c r="AV60" s="80"/>
    </row>
    <row r="61" spans="1:48" ht="15" customHeight="1">
      <c r="A61" s="71"/>
      <c r="B61" s="71"/>
      <c r="C61" s="71"/>
      <c r="D61" s="64"/>
      <c r="E61" s="64">
        <f>M55</f>
        <v>2</v>
      </c>
      <c r="F61" s="64" t="s">
        <v>46</v>
      </c>
      <c r="G61" s="64">
        <v>5</v>
      </c>
      <c r="H61" s="75"/>
      <c r="I61" s="81">
        <f>E61*G61</f>
        <v>10</v>
      </c>
      <c r="J61" s="91"/>
      <c r="K61" s="91"/>
      <c r="L61" s="91"/>
      <c r="M61" s="91"/>
      <c r="N61" s="91"/>
      <c r="O61" s="91"/>
      <c r="P61" s="91"/>
      <c r="Q61" s="91"/>
      <c r="S61" s="66"/>
      <c r="T61" s="66"/>
      <c r="U61" s="66"/>
      <c r="V61" s="66"/>
      <c r="W61" s="66"/>
      <c r="X61" s="66"/>
      <c r="Y61" s="66"/>
      <c r="Z61" s="66"/>
      <c r="AA61" s="66"/>
      <c r="AB61" s="66"/>
      <c r="AC61" s="66"/>
      <c r="AD61" s="66"/>
      <c r="AE61" s="66"/>
      <c r="AF61" s="66"/>
      <c r="AG61" s="66"/>
      <c r="AH61" s="66"/>
      <c r="AI61" s="66"/>
      <c r="AJ61" s="73"/>
      <c r="AK61" s="73"/>
      <c r="AL61" s="73"/>
      <c r="AM61" s="73"/>
      <c r="AN61" s="73"/>
      <c r="AO61" s="73"/>
      <c r="AP61" s="73"/>
      <c r="AQ61" s="73"/>
      <c r="AR61" s="82"/>
      <c r="AS61" s="73"/>
      <c r="AT61" s="73"/>
      <c r="AU61" s="79"/>
      <c r="AV61" s="80"/>
    </row>
    <row r="62" spans="1:48" ht="15" customHeight="1">
      <c r="A62" s="71"/>
      <c r="B62" s="71"/>
      <c r="C62" s="71"/>
      <c r="D62" s="64"/>
      <c r="E62" s="64"/>
      <c r="F62" s="64"/>
      <c r="G62" s="64"/>
      <c r="H62" s="64"/>
      <c r="I62" s="81"/>
      <c r="J62" s="91"/>
      <c r="K62" s="91"/>
      <c r="L62" s="91"/>
      <c r="M62" s="91"/>
      <c r="N62" s="91"/>
      <c r="O62" s="91"/>
      <c r="P62" s="91"/>
      <c r="Q62" s="91"/>
      <c r="S62" s="66"/>
      <c r="T62" s="66"/>
      <c r="U62" s="66"/>
      <c r="V62" s="66"/>
      <c r="W62" s="66"/>
      <c r="X62" s="66"/>
      <c r="Y62" s="66"/>
      <c r="Z62" s="66"/>
      <c r="AA62" s="66"/>
      <c r="AB62" s="66"/>
      <c r="AC62" s="66"/>
      <c r="AD62" s="66"/>
      <c r="AE62" s="66"/>
      <c r="AF62" s="66"/>
      <c r="AG62" s="66"/>
      <c r="AH62" s="66"/>
      <c r="AI62" s="66"/>
      <c r="AJ62" s="73"/>
      <c r="AK62" s="73"/>
      <c r="AL62" s="73"/>
      <c r="AM62" s="73"/>
      <c r="AN62" s="73"/>
      <c r="AO62" s="73"/>
      <c r="AP62" s="73"/>
      <c r="AQ62" s="73"/>
      <c r="AR62" s="82"/>
      <c r="AS62" s="73"/>
      <c r="AT62" s="73"/>
      <c r="AU62" s="79"/>
      <c r="AV62" s="80"/>
    </row>
    <row r="63" spans="1:48" ht="15" customHeight="1">
      <c r="A63" s="71"/>
      <c r="B63" s="71"/>
      <c r="C63" s="71"/>
      <c r="D63" s="64"/>
      <c r="E63" s="64"/>
      <c r="F63" s="64"/>
      <c r="G63" s="55"/>
      <c r="H63" s="90"/>
      <c r="I63" s="90"/>
      <c r="J63" s="91"/>
      <c r="K63" s="91"/>
      <c r="L63" s="91"/>
      <c r="M63" s="91"/>
      <c r="N63" s="91"/>
      <c r="O63" s="91"/>
      <c r="P63" s="91"/>
      <c r="Q63" s="91"/>
      <c r="S63" s="66"/>
      <c r="T63" s="66"/>
      <c r="U63" s="66"/>
      <c r="V63" s="66"/>
      <c r="W63" s="66"/>
      <c r="X63" s="66"/>
      <c r="Y63" s="66"/>
      <c r="Z63" s="66"/>
      <c r="AA63" s="66"/>
      <c r="AB63" s="66"/>
      <c r="AC63" s="66"/>
      <c r="AD63" s="66"/>
      <c r="AE63" s="66"/>
      <c r="AF63" s="66"/>
      <c r="AG63" s="66"/>
      <c r="AH63" s="66"/>
      <c r="AI63" s="66"/>
      <c r="AJ63" s="73"/>
      <c r="AK63" s="73"/>
      <c r="AL63" s="73"/>
      <c r="AM63" s="73"/>
      <c r="AN63" s="73"/>
      <c r="AO63" s="73"/>
      <c r="AP63" s="73"/>
      <c r="AQ63" s="73"/>
      <c r="AR63" s="82"/>
      <c r="AS63" s="73"/>
      <c r="AT63" s="73"/>
      <c r="AU63" s="79"/>
      <c r="AV63" s="80"/>
    </row>
    <row r="64" spans="1:48" ht="15" customHeight="1">
      <c r="A64" s="71"/>
      <c r="B64" s="71"/>
      <c r="C64" s="71"/>
      <c r="D64" s="64" t="s">
        <v>49</v>
      </c>
      <c r="E64" s="92">
        <f>O54</f>
        <v>5</v>
      </c>
      <c r="F64" s="64" t="s">
        <v>50</v>
      </c>
      <c r="G64" s="93">
        <f>G60</f>
        <v>5</v>
      </c>
      <c r="H64" s="75" t="s">
        <v>12</v>
      </c>
      <c r="I64" s="94">
        <f>E64/G64</f>
        <v>1</v>
      </c>
      <c r="J64" s="91"/>
      <c r="K64" s="91"/>
      <c r="L64" s="91"/>
      <c r="M64" s="91"/>
      <c r="N64" s="91"/>
      <c r="O64" s="91"/>
      <c r="P64" s="91"/>
      <c r="Q64" s="91"/>
      <c r="S64" s="64" t="s">
        <v>41</v>
      </c>
      <c r="T64" s="65" t="s">
        <v>42</v>
      </c>
      <c r="U64" s="66"/>
      <c r="V64" s="66"/>
      <c r="W64" s="66"/>
      <c r="X64" s="66"/>
      <c r="Y64" s="66"/>
      <c r="Z64" s="66"/>
      <c r="AA64" s="66"/>
      <c r="AB64" s="66"/>
      <c r="AC64" s="66"/>
      <c r="AD64" s="66"/>
      <c r="AE64" s="66"/>
      <c r="AF64" s="66"/>
      <c r="AG64" s="66"/>
      <c r="AH64" s="66"/>
      <c r="AI64" s="66"/>
      <c r="AJ64" s="73"/>
      <c r="AK64" s="73"/>
      <c r="AL64" s="73"/>
      <c r="AM64" s="73"/>
      <c r="AN64" s="73"/>
      <c r="AO64" s="73"/>
      <c r="AP64" s="73"/>
      <c r="AQ64" s="73"/>
      <c r="AR64" s="82"/>
      <c r="AS64" s="73"/>
      <c r="AT64" s="73"/>
      <c r="AU64" s="79"/>
      <c r="AV64" s="80"/>
    </row>
    <row r="65" spans="1:48" ht="15" customHeight="1">
      <c r="A65" s="71"/>
      <c r="B65" s="71"/>
      <c r="C65" s="71"/>
      <c r="D65" s="64"/>
      <c r="E65" s="64">
        <f>O55</f>
        <v>10</v>
      </c>
      <c r="F65" s="64" t="s">
        <v>50</v>
      </c>
      <c r="G65" s="64">
        <f>G61</f>
        <v>5</v>
      </c>
      <c r="H65" s="75"/>
      <c r="I65" s="81">
        <f>E65/G65</f>
        <v>2</v>
      </c>
      <c r="J65" s="91"/>
      <c r="K65" s="91"/>
      <c r="L65" s="91"/>
      <c r="M65" s="91"/>
      <c r="N65" s="91"/>
      <c r="O65" s="91"/>
      <c r="P65" s="91"/>
      <c r="Q65" s="91"/>
      <c r="R65" s="66"/>
      <c r="S65" s="66"/>
      <c r="T65" s="66"/>
      <c r="U65" s="66"/>
      <c r="V65" s="66"/>
      <c r="W65" s="66"/>
      <c r="X65" s="66"/>
      <c r="Y65" s="66"/>
      <c r="Z65" s="66"/>
      <c r="AA65" s="66"/>
      <c r="AB65" s="66"/>
      <c r="AC65" s="66"/>
      <c r="AD65" s="66"/>
      <c r="AE65" s="66"/>
      <c r="AF65" s="66"/>
      <c r="AG65" s="66"/>
      <c r="AH65" s="66"/>
      <c r="AI65" s="66"/>
      <c r="AJ65" s="73"/>
      <c r="AK65" s="73"/>
      <c r="AL65" s="73"/>
      <c r="AM65" s="73"/>
      <c r="AN65" s="73"/>
      <c r="AO65" s="73"/>
      <c r="AP65" s="73"/>
      <c r="AQ65" s="73"/>
      <c r="AR65" s="82"/>
      <c r="AS65" s="73"/>
      <c r="AT65" s="73"/>
      <c r="AU65" s="79"/>
      <c r="AV65" s="80"/>
    </row>
    <row r="66" spans="1:48" ht="15" customHeight="1">
      <c r="A66" s="71"/>
      <c r="B66" s="71"/>
      <c r="C66" s="71"/>
      <c r="D66" s="64"/>
      <c r="E66" s="64"/>
      <c r="F66" s="95"/>
      <c r="G66" s="64"/>
      <c r="H66" s="64"/>
      <c r="I66" s="81"/>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73"/>
      <c r="AK66" s="73"/>
      <c r="AL66" s="73"/>
      <c r="AM66" s="73"/>
      <c r="AN66" s="73"/>
      <c r="AO66" s="73"/>
      <c r="AP66" s="73"/>
      <c r="AQ66" s="73"/>
      <c r="AR66" s="82"/>
      <c r="AS66" s="73"/>
      <c r="AT66" s="73"/>
      <c r="AU66" s="79"/>
      <c r="AV66" s="80"/>
    </row>
    <row r="67" spans="1:48" ht="15" customHeight="1">
      <c r="A67" s="71"/>
      <c r="B67" s="71"/>
      <c r="C67" s="71"/>
      <c r="D67" s="64"/>
      <c r="E67" s="64"/>
      <c r="F67" s="95"/>
      <c r="G67" s="64"/>
      <c r="H67" s="64"/>
      <c r="I67" s="81"/>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73"/>
      <c r="AK67" s="73"/>
      <c r="AL67" s="73"/>
      <c r="AM67" s="73"/>
      <c r="AN67" s="73"/>
      <c r="AO67" s="73"/>
      <c r="AP67" s="73"/>
      <c r="AQ67" s="73"/>
      <c r="AR67" s="82"/>
      <c r="AS67" s="73"/>
      <c r="AT67" s="73"/>
      <c r="AU67" s="79"/>
      <c r="AV67" s="80"/>
    </row>
    <row r="68" spans="1:48" ht="15" customHeight="1">
      <c r="A68" s="71"/>
      <c r="B68" s="71"/>
      <c r="C68" s="71"/>
      <c r="D68" s="64"/>
      <c r="E68" s="64"/>
      <c r="F68" s="95"/>
      <c r="G68" s="64"/>
      <c r="H68" s="64"/>
      <c r="I68" s="81"/>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73"/>
      <c r="AK68" s="73"/>
      <c r="AL68" s="73"/>
      <c r="AM68" s="73"/>
      <c r="AN68" s="73"/>
      <c r="AO68" s="73"/>
      <c r="AP68" s="73"/>
      <c r="AQ68" s="73"/>
      <c r="AR68" s="82"/>
      <c r="AS68" s="73"/>
      <c r="AT68" s="73"/>
      <c r="AU68" s="79"/>
      <c r="AV68" s="80"/>
    </row>
    <row r="69" spans="1:48" ht="15" customHeight="1">
      <c r="A69" s="71"/>
      <c r="B69" s="71"/>
      <c r="C69" s="71"/>
      <c r="D69" s="64"/>
      <c r="E69" s="64"/>
      <c r="F69" s="95"/>
      <c r="G69" s="54"/>
      <c r="H69" s="64"/>
      <c r="I69" s="81"/>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73"/>
      <c r="AK69" s="73"/>
      <c r="AL69" s="73"/>
      <c r="AM69" s="73"/>
      <c r="AN69" s="73"/>
      <c r="AO69" s="73"/>
      <c r="AP69" s="73"/>
      <c r="AQ69" s="73"/>
      <c r="AR69" s="82"/>
      <c r="AS69" s="73"/>
      <c r="AT69" s="73"/>
      <c r="AU69" s="79"/>
      <c r="AV69" s="80"/>
    </row>
    <row r="70" spans="1:48" ht="15" customHeight="1">
      <c r="A70" s="71"/>
      <c r="B70" s="71"/>
      <c r="C70" s="71"/>
      <c r="D70" s="64"/>
      <c r="E70" s="64"/>
      <c r="F70" s="95"/>
      <c r="G70" s="64"/>
      <c r="H70" s="64"/>
      <c r="I70" s="81"/>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73"/>
      <c r="AK70" s="73"/>
      <c r="AL70" s="73"/>
      <c r="AM70" s="73"/>
      <c r="AN70" s="73"/>
      <c r="AO70" s="73"/>
      <c r="AP70" s="73"/>
      <c r="AQ70" s="73"/>
      <c r="AR70" s="82"/>
      <c r="AS70" s="73"/>
      <c r="AT70" s="73"/>
      <c r="AU70" s="79"/>
      <c r="AV70" s="80"/>
    </row>
    <row r="71" spans="1:48" ht="15" customHeight="1">
      <c r="A71" s="71"/>
      <c r="B71" s="71"/>
      <c r="C71" s="71"/>
      <c r="D71" s="72" t="s">
        <v>51</v>
      </c>
      <c r="E71" s="72"/>
      <c r="F71" s="72"/>
      <c r="G71" s="72"/>
      <c r="H71" s="65"/>
      <c r="I71" s="73"/>
      <c r="J71" s="72"/>
      <c r="K71" s="72"/>
      <c r="L71" s="72"/>
      <c r="M71" s="74">
        <v>1</v>
      </c>
      <c r="N71" s="96" t="s">
        <v>12</v>
      </c>
      <c r="O71" s="76">
        <v>2</v>
      </c>
      <c r="P71" s="72"/>
      <c r="Q71" s="72"/>
      <c r="T71" s="66"/>
      <c r="U71" s="66"/>
      <c r="V71" s="66"/>
      <c r="W71" s="66"/>
      <c r="X71" s="66"/>
      <c r="Y71" s="66"/>
      <c r="Z71" s="66"/>
      <c r="AA71" s="66"/>
      <c r="AB71" s="66"/>
      <c r="AC71" s="66"/>
      <c r="AD71" s="66"/>
      <c r="AE71" s="66"/>
      <c r="AF71" s="66"/>
      <c r="AG71" s="66"/>
      <c r="AH71" s="66"/>
      <c r="AI71" s="66"/>
      <c r="AJ71" s="73"/>
      <c r="AK71" s="73"/>
      <c r="AL71" s="73"/>
      <c r="AM71" s="73"/>
      <c r="AN71" s="73"/>
      <c r="AO71" s="73"/>
      <c r="AP71" s="73"/>
      <c r="AQ71" s="73"/>
      <c r="AR71" s="82"/>
      <c r="AS71" s="73"/>
      <c r="AT71" s="73"/>
      <c r="AU71" s="79"/>
      <c r="AV71" s="80"/>
    </row>
    <row r="72" spans="1:48" ht="15" customHeight="1">
      <c r="A72" s="71"/>
      <c r="B72" s="71"/>
      <c r="C72" s="71"/>
      <c r="D72" s="72"/>
      <c r="E72" s="72"/>
      <c r="F72" s="72"/>
      <c r="G72" s="72"/>
      <c r="H72" s="65"/>
      <c r="I72" s="73"/>
      <c r="J72" s="72"/>
      <c r="K72" s="72"/>
      <c r="L72" s="72"/>
      <c r="M72" s="81">
        <v>2</v>
      </c>
      <c r="N72" s="96"/>
      <c r="O72" s="81">
        <v>4</v>
      </c>
      <c r="P72" s="72"/>
      <c r="Q72" s="72"/>
      <c r="T72" s="66"/>
      <c r="U72" s="66"/>
      <c r="V72" s="66"/>
      <c r="W72" s="66"/>
      <c r="X72" s="66"/>
      <c r="Y72" s="66"/>
      <c r="Z72" s="66"/>
      <c r="AA72" s="66"/>
      <c r="AB72" s="66"/>
      <c r="AC72" s="66"/>
      <c r="AD72" s="66"/>
      <c r="AE72" s="66"/>
      <c r="AF72" s="66"/>
      <c r="AG72" s="66"/>
      <c r="AH72" s="66"/>
      <c r="AI72" s="66"/>
      <c r="AJ72" s="73"/>
      <c r="AK72" s="73"/>
      <c r="AL72" s="73"/>
      <c r="AM72" s="73"/>
      <c r="AN72" s="73"/>
      <c r="AO72" s="73"/>
      <c r="AP72" s="73"/>
      <c r="AQ72" s="73"/>
      <c r="AR72" s="82"/>
      <c r="AS72" s="73"/>
      <c r="AT72" s="73"/>
      <c r="AU72" s="79"/>
      <c r="AV72" s="80"/>
    </row>
    <row r="73" spans="1:48" ht="15" customHeight="1">
      <c r="A73" s="71"/>
      <c r="B73" s="71"/>
      <c r="C73" s="71"/>
      <c r="D73" s="83"/>
      <c r="E73" s="64"/>
      <c r="F73" s="84"/>
      <c r="G73" s="72"/>
      <c r="H73" s="65"/>
      <c r="I73" s="73"/>
      <c r="J73" s="66"/>
      <c r="K73" s="66"/>
      <c r="L73" s="66"/>
      <c r="M73" s="66"/>
      <c r="N73" s="66"/>
      <c r="O73" s="66"/>
      <c r="P73" s="66"/>
      <c r="Q73" s="66"/>
      <c r="R73" s="64"/>
      <c r="T73" s="66"/>
      <c r="U73" s="66"/>
      <c r="V73" s="66"/>
      <c r="W73" s="66"/>
      <c r="X73" s="66"/>
      <c r="Y73" s="66"/>
      <c r="Z73" s="66"/>
      <c r="AA73" s="66"/>
      <c r="AB73" s="66"/>
      <c r="AC73" s="66"/>
      <c r="AD73" s="66"/>
      <c r="AE73" s="66"/>
      <c r="AF73" s="66"/>
      <c r="AG73" s="66"/>
      <c r="AH73" s="66"/>
      <c r="AI73" s="66"/>
      <c r="AJ73" s="73"/>
      <c r="AK73" s="73"/>
      <c r="AL73" s="73"/>
      <c r="AM73" s="73"/>
      <c r="AN73" s="73"/>
      <c r="AO73" s="73"/>
      <c r="AP73" s="73"/>
      <c r="AQ73" s="73"/>
      <c r="AR73" s="82"/>
      <c r="AS73" s="73"/>
      <c r="AT73" s="73"/>
      <c r="AU73" s="79"/>
      <c r="AV73" s="80"/>
    </row>
    <row r="74" spans="1:48" ht="15" customHeight="1">
      <c r="A74" s="71"/>
      <c r="B74" s="71"/>
      <c r="C74" s="71"/>
      <c r="D74" s="97" t="s">
        <v>38</v>
      </c>
      <c r="E74" s="98"/>
      <c r="F74" s="99"/>
      <c r="G74" s="100"/>
      <c r="H74" s="97"/>
      <c r="I74" s="101"/>
      <c r="J74" s="102"/>
      <c r="K74" s="102"/>
      <c r="L74" s="102"/>
      <c r="M74" s="102"/>
      <c r="N74" s="97" t="s">
        <v>42</v>
      </c>
      <c r="O74" s="98"/>
      <c r="P74" s="102"/>
      <c r="Q74" s="102"/>
      <c r="R74" s="103"/>
      <c r="S74" s="97"/>
      <c r="T74" s="102"/>
      <c r="U74" s="102"/>
      <c r="V74" s="97" t="s">
        <v>40</v>
      </c>
      <c r="W74" s="66"/>
      <c r="X74" s="66"/>
      <c r="Y74" s="66"/>
      <c r="Z74" s="66"/>
      <c r="AA74" s="66"/>
      <c r="AB74" s="66"/>
      <c r="AC74" s="66"/>
      <c r="AD74" s="66"/>
      <c r="AE74" s="66"/>
      <c r="AF74" s="66"/>
      <c r="AG74" s="66"/>
      <c r="AH74" s="66"/>
      <c r="AI74" s="66"/>
      <c r="AJ74" s="73"/>
      <c r="AK74" s="73"/>
      <c r="AL74" s="73"/>
      <c r="AM74" s="73"/>
      <c r="AN74" s="73"/>
      <c r="AO74" s="73"/>
      <c r="AP74" s="73"/>
      <c r="AQ74" s="73"/>
      <c r="AR74" s="82"/>
      <c r="AS74" s="73"/>
      <c r="AT74" s="73"/>
      <c r="AU74" s="79"/>
      <c r="AV74" s="80"/>
    </row>
    <row r="75" spans="1:48" ht="15" customHeight="1">
      <c r="A75" s="71"/>
      <c r="B75" s="71"/>
      <c r="C75" s="71"/>
      <c r="D75" s="64">
        <f>M71</f>
        <v>1</v>
      </c>
      <c r="E75" s="64" t="s">
        <v>46</v>
      </c>
      <c r="F75" s="89">
        <f>O72</f>
        <v>4</v>
      </c>
      <c r="G75" s="64" t="s">
        <v>12</v>
      </c>
      <c r="H75" s="89">
        <f>M72</f>
        <v>2</v>
      </c>
      <c r="I75" s="89" t="s">
        <v>46</v>
      </c>
      <c r="J75" s="89">
        <f>O71</f>
        <v>2</v>
      </c>
      <c r="L75" s="53"/>
      <c r="M75" s="53"/>
      <c r="N75" s="92">
        <f>O71</f>
        <v>2</v>
      </c>
      <c r="O75" s="95" t="s">
        <v>50</v>
      </c>
      <c r="P75" s="104">
        <v>2</v>
      </c>
      <c r="Q75" s="64" t="s">
        <v>12</v>
      </c>
      <c r="R75" s="104">
        <f>N75/P75</f>
        <v>1</v>
      </c>
      <c r="T75" s="89"/>
      <c r="U75" s="89"/>
      <c r="V75" s="92">
        <f>M71</f>
        <v>1</v>
      </c>
      <c r="W75" s="64" t="s">
        <v>46</v>
      </c>
      <c r="X75" s="104">
        <f>P75</f>
        <v>2</v>
      </c>
      <c r="Y75" s="75" t="s">
        <v>12</v>
      </c>
      <c r="Z75" s="104">
        <f>V75*X75</f>
        <v>2</v>
      </c>
      <c r="AC75" s="66"/>
      <c r="AD75" s="66"/>
      <c r="AE75" s="66"/>
      <c r="AF75" s="66"/>
      <c r="AG75" s="66"/>
      <c r="AH75" s="66"/>
      <c r="AI75" s="66"/>
      <c r="AJ75" s="73"/>
      <c r="AK75" s="73"/>
      <c r="AL75" s="73"/>
      <c r="AM75" s="73"/>
      <c r="AN75" s="73"/>
      <c r="AO75" s="73"/>
      <c r="AP75" s="73"/>
      <c r="AQ75" s="73"/>
      <c r="AR75" s="82"/>
      <c r="AS75" s="73"/>
      <c r="AT75" s="73"/>
      <c r="AU75" s="79"/>
      <c r="AV75" s="80"/>
    </row>
    <row r="76" spans="1:48" ht="15" customHeight="1">
      <c r="A76" s="71"/>
      <c r="B76" s="71"/>
      <c r="C76" s="71"/>
      <c r="D76" s="64"/>
      <c r="E76" s="64">
        <f>D75*F75</f>
        <v>4</v>
      </c>
      <c r="F76" s="89"/>
      <c r="G76" s="64"/>
      <c r="H76" s="89"/>
      <c r="I76" s="89">
        <f>H75*J75</f>
        <v>4</v>
      </c>
      <c r="J76" s="89"/>
      <c r="L76" s="53"/>
      <c r="M76" s="53"/>
      <c r="N76" s="64">
        <f>O72</f>
        <v>4</v>
      </c>
      <c r="O76" s="95" t="s">
        <v>50</v>
      </c>
      <c r="P76" s="64">
        <v>2</v>
      </c>
      <c r="Q76" s="64"/>
      <c r="R76" s="64">
        <f>N76/P76</f>
        <v>2</v>
      </c>
      <c r="T76" s="89"/>
      <c r="U76" s="89"/>
      <c r="V76" s="64">
        <f>M72</f>
        <v>2</v>
      </c>
      <c r="W76" s="64" t="s">
        <v>46</v>
      </c>
      <c r="X76" s="64">
        <f>P76</f>
        <v>2</v>
      </c>
      <c r="Y76" s="75"/>
      <c r="Z76" s="64">
        <f>V76*X76</f>
        <v>4</v>
      </c>
      <c r="AC76" s="66"/>
      <c r="AD76" s="66"/>
      <c r="AE76" s="66"/>
      <c r="AF76" s="66"/>
      <c r="AG76" s="66"/>
      <c r="AH76" s="66"/>
      <c r="AI76" s="66"/>
      <c r="AJ76" s="73"/>
      <c r="AK76" s="73"/>
      <c r="AL76" s="73"/>
      <c r="AM76" s="73"/>
      <c r="AN76" s="73"/>
      <c r="AO76" s="73"/>
      <c r="AP76" s="73"/>
      <c r="AQ76" s="73"/>
      <c r="AR76" s="82"/>
      <c r="AS76" s="73"/>
      <c r="AT76" s="73"/>
      <c r="AU76" s="79"/>
      <c r="AV76" s="80"/>
    </row>
    <row r="77" spans="1:48" ht="15" customHeight="1">
      <c r="A77" s="71"/>
      <c r="B77" s="71"/>
      <c r="C77" s="71"/>
      <c r="K77" s="66"/>
      <c r="L77" s="66"/>
      <c r="M77" s="66"/>
      <c r="S77" s="72"/>
      <c r="T77" s="66"/>
      <c r="U77" s="66"/>
      <c r="AA77" s="72"/>
      <c r="AB77" s="72"/>
      <c r="AC77" s="66"/>
      <c r="AD77" s="66"/>
      <c r="AE77" s="66"/>
      <c r="AF77" s="66"/>
      <c r="AG77" s="66"/>
      <c r="AH77" s="66"/>
      <c r="AI77" s="66"/>
      <c r="AJ77" s="73"/>
      <c r="AK77" s="73"/>
      <c r="AL77" s="73"/>
      <c r="AM77" s="73"/>
      <c r="AN77" s="73"/>
      <c r="AO77" s="73"/>
      <c r="AP77" s="73"/>
      <c r="AQ77" s="73"/>
      <c r="AR77" s="82"/>
      <c r="AS77" s="73"/>
      <c r="AT77" s="73"/>
      <c r="AU77" s="79"/>
      <c r="AV77" s="80"/>
    </row>
    <row r="78" spans="1:48" ht="15" customHeight="1">
      <c r="A78" s="71"/>
      <c r="B78" s="71"/>
      <c r="C78" s="71"/>
      <c r="K78" s="66"/>
      <c r="L78" s="66"/>
      <c r="M78" s="66"/>
      <c r="S78" s="72"/>
      <c r="T78" s="66"/>
      <c r="U78" s="66"/>
      <c r="AA78" s="72"/>
      <c r="AB78" s="72"/>
      <c r="AC78" s="66"/>
      <c r="AD78" s="66"/>
      <c r="AE78" s="66"/>
      <c r="AF78" s="66"/>
      <c r="AG78" s="66"/>
      <c r="AH78" s="66"/>
      <c r="AI78" s="66"/>
      <c r="AJ78" s="73"/>
      <c r="AK78" s="73"/>
      <c r="AL78" s="73"/>
      <c r="AM78" s="73"/>
      <c r="AN78" s="73"/>
      <c r="AO78" s="73"/>
      <c r="AP78" s="73"/>
      <c r="AQ78" s="73"/>
      <c r="AR78" s="82"/>
      <c r="AS78" s="73"/>
      <c r="AT78" s="73"/>
      <c r="AU78" s="79"/>
      <c r="AV78" s="80"/>
    </row>
    <row r="79" spans="1:48" ht="15" customHeight="1">
      <c r="A79" s="71"/>
      <c r="B79" s="71"/>
      <c r="C79" s="71"/>
      <c r="D79" s="72" t="s">
        <v>52</v>
      </c>
      <c r="E79" s="72"/>
      <c r="F79" s="72"/>
      <c r="G79" s="72"/>
      <c r="H79" s="65"/>
      <c r="I79" s="73"/>
      <c r="J79" s="72"/>
      <c r="K79" s="72"/>
      <c r="L79" s="72"/>
      <c r="M79" s="105">
        <v>3</v>
      </c>
      <c r="N79" s="75" t="s">
        <v>12</v>
      </c>
      <c r="O79" s="106">
        <v>6</v>
      </c>
      <c r="P79" s="72"/>
      <c r="Q79" s="72"/>
      <c r="R79" s="64"/>
      <c r="T79" s="66"/>
      <c r="U79" s="66"/>
      <c r="V79" s="66"/>
      <c r="W79" s="66"/>
      <c r="X79" s="66"/>
      <c r="Y79" s="66"/>
      <c r="Z79" s="66"/>
      <c r="AA79" s="66"/>
      <c r="AB79" s="66"/>
      <c r="AC79" s="66"/>
      <c r="AD79" s="66"/>
      <c r="AE79" s="66"/>
      <c r="AF79" s="66"/>
      <c r="AG79" s="66"/>
      <c r="AH79" s="66"/>
      <c r="AI79" s="66"/>
      <c r="AJ79" s="73"/>
      <c r="AK79" s="73"/>
      <c r="AL79" s="73"/>
      <c r="AM79" s="73"/>
      <c r="AN79" s="73"/>
      <c r="AO79" s="73"/>
      <c r="AP79" s="73"/>
      <c r="AQ79" s="73"/>
      <c r="AR79" s="82"/>
      <c r="AS79" s="73"/>
      <c r="AT79" s="73"/>
      <c r="AU79" s="79"/>
      <c r="AV79" s="80"/>
    </row>
    <row r="80" spans="1:48" ht="15" customHeight="1">
      <c r="A80" s="71"/>
      <c r="B80" s="71"/>
      <c r="C80" s="71"/>
      <c r="D80" s="72"/>
      <c r="E80" s="72"/>
      <c r="F80" s="72"/>
      <c r="G80" s="72"/>
      <c r="H80" s="65"/>
      <c r="I80" s="73"/>
      <c r="J80" s="72"/>
      <c r="K80" s="72"/>
      <c r="L80" s="72"/>
      <c r="M80" s="107">
        <v>4</v>
      </c>
      <c r="N80" s="75"/>
      <c r="O80" s="108">
        <v>8</v>
      </c>
      <c r="P80" s="72"/>
      <c r="Q80" s="72"/>
      <c r="R80" s="64"/>
      <c r="T80" s="66"/>
      <c r="U80" s="66"/>
      <c r="V80" s="66"/>
      <c r="W80" s="66"/>
      <c r="X80" s="66"/>
      <c r="Y80" s="66"/>
      <c r="Z80" s="66"/>
      <c r="AA80" s="66"/>
      <c r="AB80" s="66"/>
      <c r="AC80" s="66"/>
      <c r="AD80" s="66"/>
      <c r="AE80" s="66"/>
      <c r="AF80" s="66"/>
      <c r="AG80" s="66"/>
      <c r="AH80" s="66"/>
      <c r="AI80" s="66"/>
      <c r="AJ80" s="73"/>
      <c r="AK80" s="73"/>
      <c r="AL80" s="73"/>
      <c r="AM80" s="73"/>
      <c r="AN80" s="73"/>
      <c r="AO80" s="73"/>
      <c r="AP80" s="73"/>
      <c r="AQ80" s="73"/>
      <c r="AR80" s="82"/>
      <c r="AS80" s="73"/>
      <c r="AT80" s="73"/>
      <c r="AU80" s="79"/>
      <c r="AV80" s="80"/>
    </row>
    <row r="81" spans="1:48" ht="15" customHeight="1">
      <c r="A81" s="71"/>
      <c r="B81" s="71"/>
      <c r="C81" s="71"/>
      <c r="D81" s="83"/>
      <c r="E81" s="64"/>
      <c r="F81" s="84"/>
      <c r="G81" s="72"/>
      <c r="H81" s="65"/>
      <c r="I81" s="73"/>
      <c r="J81" s="66"/>
      <c r="K81" s="66"/>
      <c r="L81" s="66"/>
      <c r="M81" s="66"/>
      <c r="N81" s="66"/>
      <c r="O81" s="66"/>
      <c r="P81" s="66"/>
      <c r="Q81" s="66"/>
      <c r="R81" s="64"/>
      <c r="T81" s="66"/>
      <c r="U81" s="66"/>
      <c r="V81" s="66"/>
      <c r="W81" s="66"/>
      <c r="X81" s="66"/>
      <c r="Y81" s="66"/>
      <c r="Z81" s="66"/>
      <c r="AA81" s="66"/>
      <c r="AB81" s="66"/>
      <c r="AC81" s="66"/>
      <c r="AD81" s="66"/>
      <c r="AE81" s="66"/>
      <c r="AF81" s="66"/>
      <c r="AG81" s="66"/>
      <c r="AH81" s="66"/>
      <c r="AI81" s="66"/>
      <c r="AJ81" s="73"/>
      <c r="AK81" s="73"/>
      <c r="AL81" s="73"/>
      <c r="AM81" s="73"/>
      <c r="AN81" s="73"/>
      <c r="AO81" s="73"/>
      <c r="AP81" s="73"/>
      <c r="AQ81" s="73"/>
      <c r="AR81" s="82"/>
      <c r="AS81" s="73"/>
      <c r="AT81" s="73"/>
      <c r="AU81" s="79"/>
      <c r="AV81" s="80"/>
    </row>
    <row r="82" spans="1:48" ht="15" customHeight="1">
      <c r="A82" s="71"/>
      <c r="B82" s="71"/>
      <c r="C82" s="71"/>
      <c r="D82" s="97" t="s">
        <v>38</v>
      </c>
      <c r="E82" s="103"/>
      <c r="F82" s="99"/>
      <c r="G82" s="100"/>
      <c r="H82" s="97"/>
      <c r="I82" s="101"/>
      <c r="J82" s="102"/>
      <c r="K82" s="102"/>
      <c r="L82" s="102"/>
      <c r="M82" s="97" t="s">
        <v>40</v>
      </c>
      <c r="N82" s="98"/>
      <c r="O82" s="102"/>
      <c r="P82" s="102"/>
      <c r="Q82" s="102"/>
      <c r="R82" s="103"/>
      <c r="S82" s="98"/>
      <c r="T82" s="102"/>
      <c r="U82" s="102"/>
      <c r="V82" s="97" t="s">
        <v>42</v>
      </c>
      <c r="W82" s="102"/>
      <c r="X82" s="102"/>
      <c r="Y82" s="102"/>
      <c r="Z82" s="102"/>
      <c r="AA82" s="102"/>
      <c r="AB82" s="102"/>
      <c r="AC82" s="102"/>
      <c r="AD82" s="102"/>
      <c r="AE82" s="102"/>
      <c r="AF82" s="66"/>
      <c r="AG82" s="66"/>
      <c r="AH82" s="66"/>
      <c r="AI82" s="66"/>
      <c r="AJ82" s="73"/>
      <c r="AK82" s="73"/>
      <c r="AL82" s="73"/>
      <c r="AM82" s="73"/>
      <c r="AN82" s="73"/>
      <c r="AO82" s="73"/>
      <c r="AP82" s="73"/>
      <c r="AQ82" s="73"/>
      <c r="AR82" s="82"/>
      <c r="AS82" s="73"/>
      <c r="AT82" s="73"/>
      <c r="AU82" s="79"/>
      <c r="AV82" s="80"/>
    </row>
    <row r="83" spans="1:48" ht="15" customHeight="1">
      <c r="A83" s="71"/>
      <c r="B83" s="71"/>
      <c r="C83" s="71"/>
      <c r="D83" s="64">
        <f>M79</f>
        <v>3</v>
      </c>
      <c r="E83" s="64" t="s">
        <v>46</v>
      </c>
      <c r="F83" s="89">
        <f>O80</f>
        <v>8</v>
      </c>
      <c r="G83" s="64" t="s">
        <v>12</v>
      </c>
      <c r="H83" s="89">
        <f>M80</f>
        <v>4</v>
      </c>
      <c r="I83" s="89" t="s">
        <v>46</v>
      </c>
      <c r="J83" s="89">
        <f>O79</f>
        <v>6</v>
      </c>
      <c r="L83" s="53"/>
      <c r="M83" s="53"/>
      <c r="N83" s="64"/>
      <c r="O83" s="92">
        <f>M79</f>
        <v>3</v>
      </c>
      <c r="P83" s="95" t="s">
        <v>46</v>
      </c>
      <c r="Q83" s="104">
        <v>2</v>
      </c>
      <c r="R83" s="64" t="s">
        <v>12</v>
      </c>
      <c r="S83" s="109">
        <f>O83*Q83</f>
        <v>6</v>
      </c>
      <c r="T83" s="89"/>
      <c r="U83" s="89"/>
      <c r="V83" s="53"/>
      <c r="W83" s="64"/>
      <c r="X83" s="92">
        <f>O79</f>
        <v>6</v>
      </c>
      <c r="Y83" s="95" t="s">
        <v>50</v>
      </c>
      <c r="Z83" s="104">
        <f>Q83</f>
        <v>2</v>
      </c>
      <c r="AA83" s="75" t="s">
        <v>12</v>
      </c>
      <c r="AB83" s="109">
        <f>X83/Z83</f>
        <v>3</v>
      </c>
      <c r="AC83" s="66"/>
      <c r="AD83" s="66"/>
      <c r="AE83" s="66"/>
      <c r="AF83" s="66"/>
      <c r="AG83" s="66"/>
      <c r="AH83" s="66"/>
      <c r="AI83" s="66"/>
      <c r="AJ83" s="73"/>
      <c r="AK83" s="73"/>
      <c r="AL83" s="73"/>
      <c r="AM83" s="73"/>
      <c r="AN83" s="73"/>
      <c r="AO83" s="73"/>
      <c r="AP83" s="73"/>
      <c r="AQ83" s="73"/>
      <c r="AR83" s="82"/>
      <c r="AS83" s="73"/>
      <c r="AT83" s="73"/>
      <c r="AU83" s="79"/>
      <c r="AV83" s="80"/>
    </row>
    <row r="84" spans="1:48" ht="15" customHeight="1">
      <c r="A84" s="71"/>
      <c r="B84" s="71"/>
      <c r="C84" s="71"/>
      <c r="D84" s="64"/>
      <c r="E84" s="64">
        <f>D83*F83</f>
        <v>24</v>
      </c>
      <c r="F84" s="89"/>
      <c r="G84" s="64"/>
      <c r="H84" s="89"/>
      <c r="I84" s="89">
        <f>H83*J83</f>
        <v>24</v>
      </c>
      <c r="J84" s="89"/>
      <c r="L84" s="53"/>
      <c r="M84" s="53"/>
      <c r="N84" s="64"/>
      <c r="O84" s="64">
        <f>M80</f>
        <v>4</v>
      </c>
      <c r="P84" s="95" t="s">
        <v>46</v>
      </c>
      <c r="Q84" s="64">
        <v>2</v>
      </c>
      <c r="R84" s="64"/>
      <c r="S84" s="85">
        <f>O84*Q84</f>
        <v>8</v>
      </c>
      <c r="T84" s="89"/>
      <c r="U84" s="89"/>
      <c r="V84" s="53"/>
      <c r="W84" s="64"/>
      <c r="X84" s="64">
        <f>O80</f>
        <v>8</v>
      </c>
      <c r="Y84" s="95" t="s">
        <v>50</v>
      </c>
      <c r="Z84" s="64">
        <f>Q84</f>
        <v>2</v>
      </c>
      <c r="AA84" s="75"/>
      <c r="AB84" s="85">
        <f>X84/Z84</f>
        <v>4</v>
      </c>
      <c r="AC84" s="66"/>
      <c r="AD84" s="66"/>
      <c r="AE84" s="66"/>
      <c r="AF84" s="66"/>
      <c r="AG84" s="66"/>
      <c r="AH84" s="66"/>
      <c r="AI84" s="66"/>
      <c r="AJ84" s="73"/>
      <c r="AK84" s="73"/>
      <c r="AL84" s="73"/>
      <c r="AM84" s="73"/>
      <c r="AN84" s="73"/>
      <c r="AO84" s="73"/>
      <c r="AP84" s="73"/>
      <c r="AQ84" s="73"/>
      <c r="AR84" s="82"/>
      <c r="AS84" s="73"/>
      <c r="AT84" s="73"/>
      <c r="AU84" s="79"/>
      <c r="AV84" s="80"/>
    </row>
    <row r="85" spans="1:48" ht="15" customHeight="1">
      <c r="A85" s="71"/>
      <c r="B85" s="71"/>
      <c r="C85" s="71"/>
      <c r="K85" s="110"/>
      <c r="L85" s="84"/>
      <c r="M85" s="83"/>
      <c r="N85" s="95"/>
      <c r="O85" s="84"/>
      <c r="P85" s="64"/>
      <c r="Q85" s="84"/>
      <c r="R85" s="110"/>
      <c r="S85" s="110"/>
      <c r="T85" s="110"/>
      <c r="U85" s="110"/>
      <c r="V85" s="84"/>
      <c r="W85" s="83"/>
      <c r="X85" s="64"/>
      <c r="Y85" s="84"/>
      <c r="Z85" s="64"/>
      <c r="AA85" s="84"/>
      <c r="AB85" s="66"/>
      <c r="AC85" s="66"/>
      <c r="AD85" s="66"/>
      <c r="AE85" s="66"/>
      <c r="AF85" s="66"/>
      <c r="AG85" s="66"/>
      <c r="AH85" s="66"/>
      <c r="AI85" s="66"/>
      <c r="AJ85" s="73"/>
      <c r="AK85" s="73"/>
      <c r="AL85" s="73"/>
      <c r="AM85" s="73"/>
      <c r="AN85" s="73"/>
      <c r="AO85" s="73"/>
      <c r="AP85" s="73"/>
      <c r="AQ85" s="73"/>
      <c r="AR85" s="82"/>
      <c r="AS85" s="73"/>
      <c r="AT85" s="73"/>
      <c r="AU85" s="79"/>
      <c r="AV85" s="80"/>
    </row>
    <row r="86" spans="1:48" ht="15" customHeight="1">
      <c r="A86" s="71"/>
      <c r="B86" s="71"/>
      <c r="C86" s="71"/>
      <c r="K86" s="110"/>
      <c r="L86" s="84"/>
      <c r="M86" s="83"/>
      <c r="N86" s="95"/>
      <c r="O86" s="84"/>
      <c r="P86" s="64"/>
      <c r="Q86" s="84"/>
      <c r="R86" s="110"/>
      <c r="S86" s="110"/>
      <c r="T86" s="110"/>
      <c r="U86" s="110"/>
      <c r="V86" s="84"/>
      <c r="W86" s="83"/>
      <c r="X86" s="64"/>
      <c r="Y86" s="84"/>
      <c r="Z86" s="64"/>
      <c r="AA86" s="84"/>
      <c r="AB86" s="66"/>
      <c r="AC86" s="66"/>
      <c r="AD86" s="66"/>
      <c r="AE86" s="66"/>
      <c r="AF86" s="66"/>
      <c r="AG86" s="66"/>
      <c r="AH86" s="66"/>
      <c r="AI86" s="66"/>
      <c r="AJ86" s="73"/>
      <c r="AK86" s="73"/>
      <c r="AL86" s="73"/>
      <c r="AM86" s="73"/>
      <c r="AN86" s="73"/>
      <c r="AO86" s="73"/>
      <c r="AP86" s="73"/>
      <c r="AQ86" s="73"/>
      <c r="AR86" s="82"/>
      <c r="AS86" s="73"/>
      <c r="AT86" s="73"/>
      <c r="AU86" s="79"/>
      <c r="AV86" s="80"/>
    </row>
    <row r="87" spans="1:48" ht="15" customHeight="1">
      <c r="A87" s="71"/>
      <c r="B87" s="71"/>
      <c r="C87" s="71"/>
      <c r="D87" s="83"/>
      <c r="E87" s="64"/>
      <c r="F87" s="64"/>
      <c r="G87" s="110"/>
      <c r="H87" s="83"/>
      <c r="I87" s="110"/>
      <c r="J87" s="110"/>
      <c r="K87" s="110"/>
      <c r="L87" s="84"/>
      <c r="M87" s="83"/>
      <c r="N87" s="95"/>
      <c r="O87" s="84"/>
      <c r="P87" s="64"/>
      <c r="Q87" s="84"/>
      <c r="R87" s="110"/>
      <c r="S87" s="110"/>
      <c r="T87" s="110"/>
      <c r="U87" s="110"/>
      <c r="V87" s="84"/>
      <c r="W87" s="83"/>
      <c r="X87" s="64"/>
      <c r="Y87" s="84"/>
      <c r="Z87" s="64"/>
      <c r="AA87" s="84"/>
      <c r="AB87" s="66"/>
      <c r="AC87" s="66"/>
      <c r="AD87" s="66"/>
      <c r="AE87" s="66"/>
      <c r="AF87" s="66"/>
      <c r="AG87" s="66"/>
      <c r="AH87" s="66"/>
      <c r="AI87" s="66"/>
      <c r="AJ87" s="73"/>
      <c r="AK87" s="73"/>
      <c r="AL87" s="73"/>
      <c r="AM87" s="73"/>
      <c r="AN87" s="73"/>
      <c r="AO87" s="73"/>
      <c r="AP87" s="73"/>
      <c r="AQ87" s="73"/>
      <c r="AR87" s="82"/>
      <c r="AS87" s="73"/>
      <c r="AT87" s="73"/>
      <c r="AU87" s="79"/>
      <c r="AV87" s="80"/>
    </row>
    <row r="88" spans="1:48" ht="15" customHeight="1">
      <c r="A88" s="71"/>
      <c r="B88" s="71"/>
      <c r="C88" s="71"/>
      <c r="D88" s="83"/>
      <c r="E88" s="64"/>
      <c r="F88" s="84"/>
      <c r="G88" s="72"/>
      <c r="H88" s="65"/>
      <c r="I88" s="73"/>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73"/>
      <c r="AK88" s="73"/>
      <c r="AL88" s="73"/>
      <c r="AM88" s="73"/>
      <c r="AN88" s="73"/>
      <c r="AO88" s="73"/>
      <c r="AP88" s="73"/>
      <c r="AQ88" s="73"/>
      <c r="AR88" s="82"/>
      <c r="AS88" s="73"/>
      <c r="AT88" s="73"/>
      <c r="AU88" s="79"/>
      <c r="AV88" s="80"/>
    </row>
    <row r="89" spans="1:48" ht="15" customHeight="1">
      <c r="A89" s="71"/>
      <c r="B89" s="71"/>
      <c r="C89" s="71"/>
      <c r="D89" s="72" t="s">
        <v>53</v>
      </c>
      <c r="E89" s="72"/>
      <c r="F89" s="72"/>
      <c r="G89" s="72"/>
      <c r="H89" s="65"/>
      <c r="I89" s="73"/>
      <c r="J89" s="72"/>
      <c r="K89" s="72"/>
      <c r="L89" s="72"/>
      <c r="M89" s="111">
        <v>25</v>
      </c>
      <c r="N89" s="75" t="s">
        <v>12</v>
      </c>
      <c r="O89" s="109">
        <v>5</v>
      </c>
      <c r="P89" s="72"/>
      <c r="Q89" s="72"/>
      <c r="R89" s="64"/>
      <c r="T89" s="66"/>
      <c r="U89" s="66"/>
      <c r="V89" s="66"/>
      <c r="W89" s="66"/>
      <c r="X89" s="66"/>
      <c r="Y89" s="66"/>
      <c r="Z89" s="66"/>
      <c r="AA89" s="66"/>
      <c r="AB89" s="66"/>
      <c r="AC89" s="66"/>
      <c r="AD89" s="66"/>
      <c r="AE89" s="66"/>
      <c r="AF89" s="66"/>
      <c r="AG89" s="66"/>
      <c r="AH89" s="66"/>
      <c r="AI89" s="66"/>
      <c r="AJ89" s="73"/>
      <c r="AK89" s="73"/>
      <c r="AL89" s="73"/>
      <c r="AM89" s="73"/>
      <c r="AN89" s="73"/>
      <c r="AO89" s="73"/>
      <c r="AP89" s="73"/>
      <c r="AQ89" s="73"/>
      <c r="AR89" s="82"/>
      <c r="AS89" s="73"/>
      <c r="AT89" s="73"/>
      <c r="AU89" s="79"/>
      <c r="AV89" s="80"/>
    </row>
    <row r="90" spans="1:48" ht="15" customHeight="1">
      <c r="A90" s="71"/>
      <c r="B90" s="71"/>
      <c r="C90" s="71"/>
      <c r="D90" s="72"/>
      <c r="E90" s="72"/>
      <c r="F90" s="72"/>
      <c r="G90" s="72"/>
      <c r="H90" s="65"/>
      <c r="I90" s="73"/>
      <c r="J90" s="72"/>
      <c r="K90" s="72"/>
      <c r="L90" s="72"/>
      <c r="M90" s="85">
        <v>10</v>
      </c>
      <c r="N90" s="75"/>
      <c r="O90" s="85">
        <v>2</v>
      </c>
      <c r="P90" s="72"/>
      <c r="Q90" s="72"/>
      <c r="R90" s="64"/>
      <c r="T90" s="66"/>
      <c r="U90" s="66"/>
      <c r="V90" s="66"/>
      <c r="W90" s="66"/>
      <c r="X90" s="66"/>
      <c r="Y90" s="66"/>
      <c r="Z90" s="66"/>
      <c r="AA90" s="66"/>
      <c r="AB90" s="66"/>
      <c r="AC90" s="66"/>
      <c r="AD90" s="66"/>
      <c r="AE90" s="66"/>
      <c r="AF90" s="66"/>
      <c r="AG90" s="66"/>
      <c r="AH90" s="66"/>
      <c r="AI90" s="66"/>
      <c r="AJ90" s="73"/>
      <c r="AK90" s="73"/>
      <c r="AL90" s="73"/>
      <c r="AM90" s="73"/>
      <c r="AN90" s="73"/>
      <c r="AO90" s="73"/>
      <c r="AP90" s="73"/>
      <c r="AQ90" s="73"/>
      <c r="AR90" s="82"/>
      <c r="AS90" s="73"/>
      <c r="AT90" s="73"/>
      <c r="AU90" s="79"/>
      <c r="AV90" s="80"/>
    </row>
    <row r="91" spans="1:48" ht="15" customHeight="1">
      <c r="A91" s="71"/>
      <c r="B91" s="71"/>
      <c r="C91" s="71"/>
      <c r="D91" s="83"/>
      <c r="E91" s="64"/>
      <c r="F91" s="84"/>
      <c r="G91" s="72"/>
      <c r="H91" s="65"/>
      <c r="I91" s="73"/>
      <c r="J91" s="66"/>
      <c r="K91" s="66"/>
      <c r="L91" s="66"/>
      <c r="M91" s="66"/>
      <c r="N91" s="66"/>
      <c r="O91" s="66"/>
      <c r="P91" s="66"/>
      <c r="Q91" s="66"/>
      <c r="R91" s="64"/>
      <c r="T91" s="66"/>
      <c r="U91" s="66"/>
      <c r="V91" s="66"/>
      <c r="W91" s="66"/>
      <c r="X91" s="66"/>
      <c r="Y91" s="66"/>
      <c r="Z91" s="66"/>
      <c r="AA91" s="66"/>
      <c r="AB91" s="66"/>
      <c r="AC91" s="66"/>
      <c r="AD91" s="66"/>
      <c r="AE91" s="66"/>
      <c r="AF91" s="66"/>
      <c r="AG91" s="66"/>
      <c r="AH91" s="66"/>
      <c r="AI91" s="66"/>
      <c r="AJ91" s="73"/>
      <c r="AK91" s="73"/>
      <c r="AL91" s="73"/>
      <c r="AM91" s="73"/>
      <c r="AN91" s="73"/>
      <c r="AO91" s="73"/>
      <c r="AP91" s="73"/>
      <c r="AQ91" s="73"/>
      <c r="AR91" s="82"/>
      <c r="AS91" s="73"/>
      <c r="AT91" s="73"/>
      <c r="AU91" s="79"/>
      <c r="AV91" s="80"/>
    </row>
    <row r="92" spans="1:48" ht="15" customHeight="1">
      <c r="A92" s="71"/>
      <c r="B92" s="71"/>
      <c r="C92" s="71"/>
      <c r="D92" s="97" t="s">
        <v>38</v>
      </c>
      <c r="E92" s="103"/>
      <c r="F92" s="99"/>
      <c r="G92" s="100"/>
      <c r="H92" s="97"/>
      <c r="I92" s="101"/>
      <c r="J92" s="102"/>
      <c r="K92" s="102"/>
      <c r="L92" s="102"/>
      <c r="M92" s="97" t="s">
        <v>42</v>
      </c>
      <c r="N92" s="98"/>
      <c r="O92" s="102"/>
      <c r="P92" s="102"/>
      <c r="Q92" s="102"/>
      <c r="R92" s="103"/>
      <c r="S92" s="97"/>
      <c r="T92" s="102"/>
      <c r="U92" s="102"/>
      <c r="V92" s="102"/>
      <c r="W92" s="97" t="s">
        <v>40</v>
      </c>
      <c r="Y92" s="112"/>
      <c r="Z92" s="112"/>
      <c r="AA92" s="112"/>
      <c r="AB92" s="112"/>
      <c r="AC92" s="66"/>
      <c r="AD92" s="66"/>
      <c r="AE92" s="66"/>
      <c r="AF92" s="66"/>
      <c r="AG92" s="66"/>
      <c r="AH92" s="66"/>
      <c r="AI92" s="66"/>
      <c r="AJ92" s="73"/>
      <c r="AK92" s="73"/>
      <c r="AL92" s="73"/>
      <c r="AM92" s="73"/>
      <c r="AN92" s="73"/>
      <c r="AO92" s="73"/>
      <c r="AP92" s="73"/>
      <c r="AQ92" s="73"/>
      <c r="AR92" s="82"/>
      <c r="AS92" s="73"/>
      <c r="AT92" s="73"/>
      <c r="AU92" s="79"/>
      <c r="AV92" s="80"/>
    </row>
    <row r="93" spans="1:48" ht="15" customHeight="1">
      <c r="A93" s="71"/>
      <c r="B93" s="71"/>
      <c r="C93" s="71"/>
      <c r="D93" s="64"/>
      <c r="E93" s="64">
        <f>M89</f>
        <v>25</v>
      </c>
      <c r="F93" s="64" t="s">
        <v>46</v>
      </c>
      <c r="G93" s="89">
        <f>O90</f>
        <v>2</v>
      </c>
      <c r="H93" s="64" t="s">
        <v>12</v>
      </c>
      <c r="I93" s="89">
        <f>M90</f>
        <v>10</v>
      </c>
      <c r="J93" s="89" t="s">
        <v>46</v>
      </c>
      <c r="K93" s="89">
        <f>O89</f>
        <v>5</v>
      </c>
      <c r="L93" s="53"/>
      <c r="M93" s="53"/>
      <c r="N93" s="64"/>
      <c r="O93" s="92">
        <f>M89</f>
        <v>25</v>
      </c>
      <c r="P93" s="95" t="s">
        <v>50</v>
      </c>
      <c r="Q93" s="104">
        <v>5</v>
      </c>
      <c r="R93" s="64" t="s">
        <v>12</v>
      </c>
      <c r="S93" s="76">
        <f>O93/Q93</f>
        <v>5</v>
      </c>
      <c r="T93" s="89"/>
      <c r="U93" s="89"/>
      <c r="V93" s="53"/>
      <c r="W93" s="64"/>
      <c r="X93" s="92">
        <f>O89</f>
        <v>5</v>
      </c>
      <c r="Y93" s="64" t="s">
        <v>46</v>
      </c>
      <c r="Z93" s="104">
        <f>Q93</f>
        <v>5</v>
      </c>
      <c r="AA93" s="75" t="s">
        <v>12</v>
      </c>
      <c r="AB93" s="76">
        <f>X93*Z93</f>
        <v>25</v>
      </c>
      <c r="AC93" s="66"/>
      <c r="AD93" s="66"/>
      <c r="AE93" s="66"/>
      <c r="AF93" s="66"/>
      <c r="AG93" s="66"/>
      <c r="AH93" s="66"/>
      <c r="AI93" s="66"/>
      <c r="AJ93" s="73"/>
      <c r="AK93" s="73"/>
      <c r="AL93" s="73"/>
      <c r="AM93" s="73"/>
      <c r="AN93" s="73"/>
      <c r="AO93" s="73"/>
      <c r="AP93" s="73"/>
      <c r="AQ93" s="73"/>
      <c r="AR93" s="82"/>
      <c r="AS93" s="73"/>
      <c r="AT93" s="73"/>
      <c r="AU93" s="79"/>
      <c r="AV93" s="80"/>
    </row>
    <row r="94" spans="1:48" ht="15" customHeight="1">
      <c r="A94" s="71"/>
      <c r="B94" s="71"/>
      <c r="C94" s="71"/>
      <c r="D94" s="64"/>
      <c r="E94" s="64"/>
      <c r="F94" s="64">
        <f>E93*G93</f>
        <v>50</v>
      </c>
      <c r="G94" s="89"/>
      <c r="H94" s="64"/>
      <c r="I94" s="89"/>
      <c r="J94" s="89">
        <f>I93*K93</f>
        <v>50</v>
      </c>
      <c r="K94" s="89"/>
      <c r="L94" s="53"/>
      <c r="M94" s="53"/>
      <c r="N94" s="64"/>
      <c r="O94" s="64">
        <f>M90</f>
        <v>10</v>
      </c>
      <c r="P94" s="95" t="s">
        <v>50</v>
      </c>
      <c r="Q94" s="64">
        <v>5</v>
      </c>
      <c r="R94" s="64"/>
      <c r="S94" s="81">
        <f>O94/Q94</f>
        <v>2</v>
      </c>
      <c r="T94" s="89"/>
      <c r="U94" s="89"/>
      <c r="V94" s="53"/>
      <c r="W94" s="64"/>
      <c r="X94" s="64">
        <f>O90</f>
        <v>2</v>
      </c>
      <c r="Y94" s="64" t="s">
        <v>46</v>
      </c>
      <c r="Z94" s="64">
        <f>Q94</f>
        <v>5</v>
      </c>
      <c r="AA94" s="75"/>
      <c r="AB94" s="81">
        <f>X94*Z94</f>
        <v>10</v>
      </c>
      <c r="AC94" s="66"/>
      <c r="AD94" s="66"/>
      <c r="AE94" s="66"/>
      <c r="AF94" s="66"/>
      <c r="AG94" s="66"/>
      <c r="AH94" s="66"/>
      <c r="AI94" s="66"/>
      <c r="AJ94" s="73"/>
      <c r="AK94" s="73"/>
      <c r="AL94" s="73"/>
      <c r="AM94" s="73"/>
      <c r="AN94" s="73"/>
      <c r="AO94" s="73"/>
      <c r="AP94" s="73"/>
      <c r="AQ94" s="73"/>
      <c r="AR94" s="82"/>
      <c r="AS94" s="73"/>
      <c r="AT94" s="73"/>
      <c r="AU94" s="79"/>
      <c r="AV94" s="80"/>
    </row>
    <row r="95" spans="1:48" ht="15" customHeight="1">
      <c r="A95" s="71"/>
      <c r="B95" s="71"/>
      <c r="C95" s="71"/>
      <c r="D95" s="83"/>
      <c r="E95" s="64"/>
      <c r="F95" s="84"/>
      <c r="G95" s="72"/>
      <c r="H95" s="65"/>
      <c r="I95" s="73"/>
      <c r="J95" s="66"/>
      <c r="K95" s="66"/>
      <c r="L95" s="66"/>
      <c r="M95" s="66"/>
      <c r="N95" s="72"/>
      <c r="O95" s="72"/>
      <c r="P95" s="72"/>
      <c r="Q95" s="72"/>
      <c r="R95" s="72"/>
      <c r="S95" s="72"/>
      <c r="T95" s="66"/>
      <c r="U95" s="66"/>
      <c r="V95" s="66"/>
      <c r="W95" s="72"/>
      <c r="X95" s="72"/>
      <c r="Y95" s="72"/>
      <c r="Z95" s="72"/>
      <c r="AA95" s="72"/>
      <c r="AB95" s="72"/>
      <c r="AC95" s="66"/>
      <c r="AD95" s="66"/>
      <c r="AE95" s="66"/>
      <c r="AF95" s="66"/>
      <c r="AG95" s="66"/>
      <c r="AH95" s="66"/>
      <c r="AI95" s="66"/>
      <c r="AJ95" s="73"/>
      <c r="AK95" s="73"/>
      <c r="AL95" s="73"/>
      <c r="AM95" s="73"/>
      <c r="AN95" s="73"/>
      <c r="AO95" s="73"/>
      <c r="AP95" s="73"/>
      <c r="AQ95" s="73"/>
      <c r="AR95" s="82"/>
      <c r="AS95" s="73"/>
      <c r="AT95" s="73"/>
      <c r="AU95" s="79"/>
      <c r="AV95" s="80"/>
    </row>
    <row r="96" spans="1:48" ht="15" customHeight="1">
      <c r="A96" s="71"/>
      <c r="B96" s="71"/>
      <c r="C96" s="71"/>
      <c r="D96" s="83"/>
      <c r="E96" s="64"/>
      <c r="F96" s="84"/>
      <c r="G96" s="72"/>
      <c r="H96" s="65"/>
      <c r="I96" s="73"/>
      <c r="J96" s="66"/>
      <c r="K96" s="66"/>
      <c r="L96" s="66"/>
      <c r="M96" s="66"/>
      <c r="N96" s="72"/>
      <c r="O96" s="72"/>
      <c r="P96" s="72"/>
      <c r="Q96" s="72"/>
      <c r="R96" s="72"/>
      <c r="S96" s="72"/>
      <c r="T96" s="66"/>
      <c r="U96" s="66"/>
      <c r="V96" s="66"/>
      <c r="W96" s="72"/>
      <c r="X96" s="72"/>
      <c r="Y96" s="72"/>
      <c r="Z96" s="72"/>
      <c r="AA96" s="72"/>
      <c r="AB96" s="72"/>
      <c r="AC96" s="66"/>
      <c r="AD96" s="66"/>
      <c r="AE96" s="66"/>
      <c r="AF96" s="66"/>
      <c r="AG96" s="66"/>
      <c r="AH96" s="66"/>
      <c r="AI96" s="66"/>
      <c r="AJ96" s="73"/>
      <c r="AK96" s="73"/>
      <c r="AL96" s="73"/>
      <c r="AM96" s="73"/>
      <c r="AN96" s="73"/>
      <c r="AO96" s="73"/>
      <c r="AP96" s="73"/>
      <c r="AQ96" s="73"/>
      <c r="AR96" s="82"/>
      <c r="AS96" s="73"/>
      <c r="AT96" s="73"/>
      <c r="AU96" s="79"/>
      <c r="AV96" s="80"/>
    </row>
    <row r="97" spans="1:48" ht="15" customHeight="1">
      <c r="A97" s="51"/>
      <c r="B97" s="51"/>
      <c r="C97" s="51"/>
      <c r="E97" s="113"/>
      <c r="F97" s="84"/>
      <c r="H97" s="65"/>
      <c r="I97" s="73"/>
      <c r="J97" s="66"/>
      <c r="K97" s="66"/>
      <c r="L97" s="66"/>
      <c r="M97" s="66"/>
      <c r="T97" s="66"/>
      <c r="U97" s="66"/>
      <c r="V97" s="66"/>
      <c r="AC97" s="66"/>
      <c r="AD97" s="66"/>
      <c r="AE97" s="66"/>
      <c r="AF97" s="66"/>
      <c r="AG97" s="66"/>
      <c r="AH97" s="66"/>
      <c r="AI97" s="66"/>
      <c r="AJ97" s="73"/>
      <c r="AK97" s="73"/>
      <c r="AL97" s="73"/>
      <c r="AM97" s="73"/>
      <c r="AN97" s="73"/>
      <c r="AO97" s="73"/>
      <c r="AP97" s="73"/>
      <c r="AQ97" s="73"/>
      <c r="AR97" s="82"/>
      <c r="AS97" s="73"/>
      <c r="AT97" s="73"/>
      <c r="AU97" s="79"/>
      <c r="AV97" s="80"/>
    </row>
    <row r="98" spans="1:48" ht="15" customHeight="1">
      <c r="A98" s="51"/>
      <c r="B98" s="51"/>
      <c r="C98" s="51"/>
      <c r="E98" s="113"/>
      <c r="F98" s="84"/>
      <c r="H98" s="65"/>
      <c r="I98" s="73"/>
      <c r="J98" s="66"/>
      <c r="K98" s="66"/>
      <c r="L98" s="66"/>
      <c r="M98" s="66"/>
      <c r="T98" s="66"/>
      <c r="U98" s="66"/>
      <c r="V98" s="66"/>
      <c r="AC98" s="66"/>
      <c r="AD98" s="66"/>
      <c r="AE98" s="66"/>
      <c r="AF98" s="66"/>
      <c r="AG98" s="66"/>
      <c r="AH98" s="66"/>
      <c r="AI98" s="66"/>
      <c r="AJ98" s="73"/>
      <c r="AK98" s="73"/>
      <c r="AL98" s="73"/>
      <c r="AM98" s="73"/>
      <c r="AN98" s="73"/>
      <c r="AO98" s="73"/>
      <c r="AP98" s="73"/>
      <c r="AQ98" s="73"/>
      <c r="AR98" s="82"/>
      <c r="AS98" s="73"/>
      <c r="AT98" s="73"/>
      <c r="AU98" s="79"/>
      <c r="AV98" s="80"/>
    </row>
    <row r="99" spans="1:48" ht="15" customHeight="1">
      <c r="A99" s="51"/>
      <c r="B99" s="51"/>
      <c r="C99" s="51"/>
      <c r="D99" s="114" t="s">
        <v>30</v>
      </c>
      <c r="E99" s="113"/>
      <c r="F99" s="84"/>
      <c r="H99" s="65"/>
      <c r="I99" s="73"/>
      <c r="J99" s="66"/>
      <c r="K99" s="66"/>
      <c r="L99" s="66"/>
      <c r="M99" s="66"/>
      <c r="T99" s="66"/>
      <c r="U99" s="66"/>
      <c r="V99" s="66"/>
      <c r="AC99" s="66"/>
      <c r="AD99" s="66"/>
      <c r="AE99" s="66"/>
      <c r="AF99" s="66"/>
      <c r="AG99" s="66"/>
      <c r="AH99" s="66"/>
      <c r="AI99" s="66"/>
      <c r="AJ99" s="73"/>
      <c r="AK99" s="73"/>
      <c r="AL99" s="73"/>
      <c r="AM99" s="73"/>
      <c r="AN99" s="73"/>
      <c r="AO99" s="73"/>
      <c r="AP99" s="73"/>
      <c r="AQ99" s="73"/>
      <c r="AR99" s="82"/>
      <c r="AS99" s="73"/>
      <c r="AT99" s="73"/>
      <c r="AU99" s="79"/>
      <c r="AV99" s="80"/>
    </row>
    <row r="100" spans="1:48" ht="24">
      <c r="A100" s="51"/>
      <c r="B100" s="51"/>
      <c r="C100" s="51"/>
      <c r="D100" s="73" t="s">
        <v>54</v>
      </c>
      <c r="E100" s="113"/>
      <c r="F100" s="84"/>
      <c r="H100" s="65"/>
      <c r="I100" s="73"/>
      <c r="J100" s="66"/>
      <c r="K100" s="66"/>
      <c r="L100" s="66"/>
      <c r="M100" s="66"/>
      <c r="N100" s="66"/>
      <c r="O100" s="115" t="s">
        <v>55</v>
      </c>
      <c r="P100" s="116" t="s">
        <v>12</v>
      </c>
      <c r="Q100" s="115" t="s">
        <v>56</v>
      </c>
      <c r="R100" s="66"/>
      <c r="S100" s="66"/>
      <c r="T100" s="66"/>
      <c r="U100" s="66"/>
      <c r="V100" s="66"/>
      <c r="AC100" s="66"/>
      <c r="AD100" s="66"/>
      <c r="AE100" s="66"/>
      <c r="AF100" s="66"/>
      <c r="AG100" s="66"/>
      <c r="AH100" s="66"/>
      <c r="AI100" s="66"/>
      <c r="AJ100" s="73"/>
      <c r="AK100" s="73"/>
      <c r="AL100" s="73"/>
      <c r="AM100" s="73"/>
      <c r="AN100" s="73"/>
      <c r="AO100" s="73"/>
      <c r="AP100" s="73"/>
      <c r="AQ100" s="73"/>
      <c r="AR100" s="82"/>
      <c r="AS100" s="73"/>
      <c r="AT100" s="73"/>
      <c r="AU100" s="79"/>
      <c r="AV100" s="80"/>
    </row>
    <row r="101" spans="1:48" ht="15" customHeight="1">
      <c r="A101" s="51"/>
      <c r="B101" s="51"/>
      <c r="C101" s="51"/>
      <c r="D101" s="79" t="s">
        <v>57</v>
      </c>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117"/>
      <c r="AS101" s="79"/>
      <c r="AT101" s="79"/>
      <c r="AU101" s="79"/>
      <c r="AV101" s="79"/>
    </row>
    <row r="102" spans="1:48" ht="12.75">
      <c r="A102" s="51"/>
      <c r="B102" s="51"/>
      <c r="C102" s="51"/>
      <c r="E102" s="79"/>
      <c r="F102" s="79"/>
      <c r="G102" s="79"/>
      <c r="I102" s="79"/>
      <c r="J102" s="79"/>
      <c r="K102" s="79"/>
      <c r="L102" s="79"/>
      <c r="M102" s="79"/>
      <c r="N102" s="79"/>
      <c r="O102" s="79"/>
      <c r="P102" s="79"/>
      <c r="Q102" s="79"/>
      <c r="R102" s="79"/>
      <c r="S102" s="79"/>
      <c r="T102" s="79"/>
      <c r="U102" s="79"/>
      <c r="V102" s="79"/>
      <c r="X102" s="79"/>
      <c r="Z102" s="79"/>
      <c r="AA102" s="79"/>
      <c r="AB102" s="79"/>
      <c r="AC102" s="79"/>
      <c r="AD102" s="79"/>
      <c r="AE102" s="79"/>
      <c r="AF102" s="79"/>
      <c r="AG102" s="79"/>
      <c r="AH102" s="79"/>
      <c r="AI102" s="79"/>
      <c r="AJ102" s="79"/>
      <c r="AK102" s="79"/>
      <c r="AL102" s="79"/>
      <c r="AM102" s="79"/>
      <c r="AN102" s="79"/>
      <c r="AO102" s="79"/>
      <c r="AP102" s="79"/>
      <c r="AQ102" s="79"/>
      <c r="AR102" s="117"/>
      <c r="AS102" s="79"/>
      <c r="AT102" s="79"/>
      <c r="AU102" s="79"/>
      <c r="AV102" s="79"/>
    </row>
    <row r="103" spans="1:48" ht="18" customHeight="1">
      <c r="A103" s="51"/>
      <c r="B103" s="51"/>
      <c r="C103" s="51"/>
      <c r="D103" s="79"/>
      <c r="E103" s="118"/>
      <c r="F103" s="119"/>
      <c r="G103" s="119"/>
      <c r="H103" s="120" t="s">
        <v>58</v>
      </c>
      <c r="I103" s="119"/>
      <c r="J103" s="119"/>
      <c r="K103" s="119"/>
      <c r="L103" s="119"/>
      <c r="M103" s="119"/>
      <c r="N103" s="119"/>
      <c r="O103" s="119"/>
      <c r="P103" s="119"/>
      <c r="Q103" s="119"/>
      <c r="R103" s="119"/>
      <c r="S103" s="119"/>
      <c r="T103" s="119"/>
      <c r="U103" s="119"/>
      <c r="V103" s="119"/>
      <c r="W103" s="119"/>
      <c r="X103" s="119"/>
      <c r="Y103" s="120" t="s">
        <v>59</v>
      </c>
      <c r="Z103" s="119"/>
      <c r="AA103" s="119"/>
      <c r="AB103" s="119"/>
      <c r="AC103" s="121"/>
      <c r="AD103" s="79"/>
      <c r="AE103" s="79"/>
      <c r="AF103" s="79"/>
      <c r="AG103" s="79"/>
      <c r="AH103" s="79"/>
      <c r="AI103" s="79"/>
      <c r="AJ103" s="79"/>
      <c r="AK103" s="79"/>
      <c r="AL103" s="79"/>
      <c r="AM103" s="79"/>
      <c r="AN103" s="79"/>
      <c r="AO103" s="79"/>
      <c r="AP103" s="79"/>
      <c r="AQ103" s="79"/>
      <c r="AR103" s="117"/>
      <c r="AS103" s="79"/>
      <c r="AT103" s="79"/>
      <c r="AU103" s="79"/>
      <c r="AV103" s="79"/>
    </row>
    <row r="104" spans="1:48" ht="18" customHeight="1">
      <c r="A104" s="51"/>
      <c r="B104" s="51"/>
      <c r="C104" s="51"/>
      <c r="D104" s="79"/>
      <c r="E104" s="122"/>
      <c r="F104" s="79"/>
      <c r="G104" s="79"/>
      <c r="H104" s="79"/>
      <c r="I104" s="79"/>
      <c r="J104" s="79"/>
      <c r="K104" s="79"/>
      <c r="L104" s="79"/>
      <c r="M104" s="79"/>
      <c r="O104" s="123">
        <v>1</v>
      </c>
      <c r="P104" s="124" t="s">
        <v>12</v>
      </c>
      <c r="Q104" s="125">
        <v>2</v>
      </c>
      <c r="R104"/>
      <c r="S104" s="79"/>
      <c r="T104" s="79"/>
      <c r="U104" s="79"/>
      <c r="V104" s="79"/>
      <c r="W104" s="79"/>
      <c r="X104" s="79"/>
      <c r="Y104" s="79"/>
      <c r="Z104" s="79"/>
      <c r="AA104" s="79"/>
      <c r="AB104" s="79"/>
      <c r="AC104" s="126"/>
      <c r="AD104" s="79"/>
      <c r="AE104" s="79"/>
      <c r="AF104" s="79"/>
      <c r="AG104" s="79"/>
      <c r="AH104" s="79"/>
      <c r="AI104" s="79"/>
      <c r="AJ104" s="79"/>
      <c r="AK104" s="79"/>
      <c r="AL104" s="79"/>
      <c r="AM104" s="79"/>
      <c r="AN104" s="79"/>
      <c r="AO104" s="79"/>
      <c r="AP104" s="79"/>
      <c r="AQ104" s="79"/>
      <c r="AR104" s="117"/>
      <c r="AS104" s="79"/>
      <c r="AT104" s="79"/>
      <c r="AU104" s="79"/>
      <c r="AV104" s="79"/>
    </row>
    <row r="105" spans="1:48" ht="18" customHeight="1">
      <c r="A105" s="51"/>
      <c r="B105" s="51"/>
      <c r="C105" s="51"/>
      <c r="D105" s="127"/>
      <c r="E105" s="128"/>
      <c r="F105" s="79"/>
      <c r="G105" s="127"/>
      <c r="H105" s="79"/>
      <c r="I105" s="79"/>
      <c r="J105" s="79"/>
      <c r="K105" s="79"/>
      <c r="L105" s="79"/>
      <c r="O105" s="129">
        <v>2</v>
      </c>
      <c r="P105" s="124"/>
      <c r="Q105" s="130">
        <v>4</v>
      </c>
      <c r="R105"/>
      <c r="S105" s="131"/>
      <c r="T105" s="132"/>
      <c r="U105" s="133"/>
      <c r="Y105" s="79"/>
      <c r="Z105" s="79"/>
      <c r="AA105" s="79"/>
      <c r="AB105" s="79"/>
      <c r="AC105" s="126"/>
      <c r="AD105" s="79"/>
      <c r="AE105" s="79"/>
      <c r="AF105" s="79"/>
      <c r="AG105" s="79"/>
      <c r="AH105" s="79"/>
      <c r="AI105" s="79"/>
      <c r="AJ105" s="79"/>
      <c r="AK105" s="79"/>
      <c r="AL105" s="79"/>
      <c r="AM105" s="79"/>
      <c r="AN105" s="79"/>
      <c r="AO105" s="79"/>
      <c r="AP105" s="79"/>
      <c r="AQ105" s="79"/>
      <c r="AR105" s="117"/>
      <c r="AS105" s="79"/>
      <c r="AT105" s="79"/>
      <c r="AU105" s="79"/>
      <c r="AV105" s="79"/>
    </row>
    <row r="106" spans="1:48" ht="18" customHeight="1">
      <c r="A106" s="51"/>
      <c r="B106" s="51"/>
      <c r="C106" s="51"/>
      <c r="D106" s="79"/>
      <c r="E106" s="134"/>
      <c r="F106" s="135"/>
      <c r="G106" s="135"/>
      <c r="H106" s="135"/>
      <c r="I106" s="135"/>
      <c r="J106" s="135"/>
      <c r="K106" s="135"/>
      <c r="L106" s="135"/>
      <c r="M106" s="135"/>
      <c r="N106" s="135"/>
      <c r="O106" s="136"/>
      <c r="P106" s="136"/>
      <c r="Q106" s="136"/>
      <c r="R106" s="136"/>
      <c r="S106" s="137"/>
      <c r="T106" s="138"/>
      <c r="U106" s="138"/>
      <c r="V106" s="136"/>
      <c r="W106" s="136"/>
      <c r="X106" s="136"/>
      <c r="Y106" s="135"/>
      <c r="Z106" s="135"/>
      <c r="AA106" s="135"/>
      <c r="AB106" s="135"/>
      <c r="AC106" s="139"/>
      <c r="AD106" s="79"/>
      <c r="AE106" s="79"/>
      <c r="AF106" s="79"/>
      <c r="AG106" s="79"/>
      <c r="AH106" s="79"/>
      <c r="AI106" s="79"/>
      <c r="AJ106" s="79"/>
      <c r="AK106" s="79"/>
      <c r="AL106" s="79"/>
      <c r="AM106" s="79"/>
      <c r="AN106" s="79"/>
      <c r="AO106" s="79"/>
      <c r="AP106" s="79"/>
      <c r="AQ106" s="79"/>
      <c r="AR106" s="117"/>
      <c r="AS106" s="79"/>
      <c r="AT106" s="79"/>
      <c r="AU106" s="79"/>
      <c r="AV106" s="79"/>
    </row>
    <row r="107" spans="1:48" ht="18" customHeight="1">
      <c r="A107" s="51"/>
      <c r="B107" s="51"/>
      <c r="C107" s="51"/>
      <c r="D107" s="79"/>
      <c r="E107" s="79"/>
      <c r="F107" s="79"/>
      <c r="G107" s="79"/>
      <c r="H107" s="79"/>
      <c r="I107" s="79"/>
      <c r="J107" s="79"/>
      <c r="K107" s="79"/>
      <c r="L107" s="79"/>
      <c r="M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117"/>
      <c r="AS107" s="79"/>
      <c r="AT107" s="79"/>
      <c r="AU107" s="79"/>
      <c r="AV107" s="79"/>
    </row>
    <row r="108" spans="1:48" ht="18" customHeight="1">
      <c r="A108" s="140"/>
      <c r="B108" s="140"/>
      <c r="C108" s="140"/>
      <c r="D108" s="72"/>
      <c r="E108" s="141"/>
      <c r="F108" s="142"/>
      <c r="G108" s="142"/>
      <c r="H108" s="120" t="s">
        <v>58</v>
      </c>
      <c r="I108" s="142"/>
      <c r="J108" s="142"/>
      <c r="K108" s="142"/>
      <c r="L108" s="142"/>
      <c r="M108" s="142"/>
      <c r="N108" s="142"/>
      <c r="O108" s="142"/>
      <c r="P108" s="142"/>
      <c r="Q108" s="142"/>
      <c r="R108" s="142"/>
      <c r="S108" s="142"/>
      <c r="T108" s="142"/>
      <c r="U108" s="142"/>
      <c r="V108" s="142"/>
      <c r="W108" s="142"/>
      <c r="X108" s="142"/>
      <c r="Y108" s="120" t="s">
        <v>59</v>
      </c>
      <c r="Z108" s="142"/>
      <c r="AA108" s="142"/>
      <c r="AB108" s="142"/>
      <c r="AC108" s="143"/>
      <c r="AR108" s="23"/>
    </row>
    <row r="109" spans="1:48" ht="18" customHeight="1">
      <c r="A109" s="140"/>
      <c r="B109" s="140"/>
      <c r="C109" s="140"/>
      <c r="D109" s="72"/>
      <c r="E109" s="144"/>
      <c r="F109" s="72"/>
      <c r="G109" s="72"/>
      <c r="I109" s="72"/>
      <c r="J109" s="72"/>
      <c r="K109" s="72"/>
      <c r="L109" s="72"/>
      <c r="M109" s="72"/>
      <c r="O109" s="145">
        <v>1</v>
      </c>
      <c r="P109" s="146" t="s">
        <v>12</v>
      </c>
      <c r="Q109" s="145">
        <v>3</v>
      </c>
      <c r="R109" s="147"/>
      <c r="S109" s="72"/>
      <c r="T109" s="72"/>
      <c r="U109" s="72"/>
      <c r="V109" s="72"/>
      <c r="W109" s="72"/>
      <c r="X109" s="72"/>
      <c r="Y109" s="72"/>
      <c r="Z109" s="72"/>
      <c r="AA109" s="72"/>
      <c r="AB109" s="72"/>
      <c r="AC109" s="148"/>
      <c r="AR109" s="23"/>
    </row>
    <row r="110" spans="1:48" ht="18" customHeight="1">
      <c r="A110" s="140"/>
      <c r="B110" s="140"/>
      <c r="C110" s="140"/>
      <c r="D110" s="72"/>
      <c r="E110" s="144"/>
      <c r="F110" s="72"/>
      <c r="G110" s="72"/>
      <c r="H110" s="72"/>
      <c r="I110" s="72"/>
      <c r="J110" s="72"/>
      <c r="K110" s="72"/>
      <c r="L110" s="72"/>
      <c r="M110" s="72"/>
      <c r="O110" s="147">
        <v>4</v>
      </c>
      <c r="P110" s="146"/>
      <c r="Q110" s="147">
        <v>12</v>
      </c>
      <c r="R110" s="147"/>
      <c r="T110" s="72"/>
      <c r="U110" s="72"/>
      <c r="V110" s="72"/>
      <c r="W110" s="72"/>
      <c r="X110" s="72"/>
      <c r="Y110" s="72"/>
      <c r="Z110" s="72"/>
      <c r="AA110" s="72"/>
      <c r="AB110" s="72"/>
      <c r="AC110" s="148"/>
      <c r="AR110" s="23"/>
    </row>
    <row r="111" spans="1:48" ht="18" customHeight="1">
      <c r="A111" s="140"/>
      <c r="B111" s="140"/>
      <c r="C111" s="140"/>
      <c r="D111" s="72"/>
      <c r="E111" s="149"/>
      <c r="F111" s="150"/>
      <c r="G111" s="150"/>
      <c r="H111" s="150"/>
      <c r="I111" s="150"/>
      <c r="J111" s="150"/>
      <c r="K111" s="150"/>
      <c r="L111" s="150"/>
      <c r="M111" s="150"/>
      <c r="N111" s="136"/>
      <c r="O111" s="151"/>
      <c r="P111" s="151"/>
      <c r="Q111" s="151"/>
      <c r="R111" s="151"/>
      <c r="S111" s="136"/>
      <c r="T111" s="150"/>
      <c r="U111" s="150"/>
      <c r="V111" s="150"/>
      <c r="W111" s="150"/>
      <c r="X111" s="150"/>
      <c r="Y111" s="150"/>
      <c r="Z111" s="150"/>
      <c r="AA111" s="150"/>
      <c r="AB111" s="150"/>
      <c r="AC111" s="152"/>
      <c r="AR111" s="23"/>
    </row>
    <row r="112" spans="1:48" ht="18" customHeight="1">
      <c r="A112" s="140"/>
      <c r="B112" s="140"/>
      <c r="C112" s="140"/>
      <c r="D112" s="72"/>
      <c r="E112" s="72"/>
      <c r="F112" s="72"/>
      <c r="G112" s="72"/>
      <c r="H112" s="72"/>
      <c r="I112" s="72"/>
      <c r="J112" s="72"/>
      <c r="K112" s="72"/>
      <c r="L112" s="72"/>
      <c r="M112" s="72"/>
      <c r="O112" s="88"/>
      <c r="P112" s="88"/>
      <c r="Q112" s="88"/>
      <c r="R112" s="88"/>
      <c r="S112" s="72"/>
      <c r="T112" s="72"/>
      <c r="U112" s="72"/>
      <c r="V112" s="72"/>
      <c r="W112" s="72"/>
      <c r="X112" s="72"/>
      <c r="Y112" s="72"/>
      <c r="Z112" s="72"/>
      <c r="AA112" s="72"/>
      <c r="AB112" s="72"/>
      <c r="AC112" s="72"/>
      <c r="AR112" s="23"/>
    </row>
    <row r="113" spans="1:44" ht="18" customHeight="1">
      <c r="A113" s="140"/>
      <c r="B113" s="140"/>
      <c r="C113" s="140"/>
      <c r="D113" s="72"/>
      <c r="E113" s="141"/>
      <c r="F113" s="142"/>
      <c r="G113" s="142"/>
      <c r="H113" s="142"/>
      <c r="I113" s="142"/>
      <c r="J113" s="142"/>
      <c r="K113" s="142"/>
      <c r="L113" s="142"/>
      <c r="M113" s="142"/>
      <c r="N113" s="142"/>
      <c r="O113" s="153"/>
      <c r="P113" s="153"/>
      <c r="Q113" s="153"/>
      <c r="R113" s="153"/>
      <c r="S113" s="154"/>
      <c r="T113" s="142"/>
      <c r="U113" s="142"/>
      <c r="V113" s="142"/>
      <c r="W113" s="142"/>
      <c r="X113" s="142"/>
      <c r="Y113" s="142"/>
      <c r="Z113" s="142"/>
      <c r="AA113" s="142"/>
      <c r="AB113" s="142"/>
      <c r="AC113" s="143"/>
      <c r="AR113" s="23"/>
    </row>
    <row r="114" spans="1:44" ht="18" customHeight="1">
      <c r="A114" s="140"/>
      <c r="B114" s="140"/>
      <c r="C114" s="140"/>
      <c r="D114" s="72"/>
      <c r="E114" s="144"/>
      <c r="F114" s="72"/>
      <c r="G114" s="72"/>
      <c r="H114" s="155"/>
      <c r="I114" s="72"/>
      <c r="J114" s="72"/>
      <c r="K114" s="72"/>
      <c r="L114" s="72"/>
      <c r="M114" s="72"/>
      <c r="O114" s="145">
        <v>3</v>
      </c>
      <c r="P114" s="146" t="s">
        <v>12</v>
      </c>
      <c r="Q114" s="145">
        <v>6</v>
      </c>
      <c r="R114" s="147"/>
      <c r="S114" s="72"/>
      <c r="T114" s="72"/>
      <c r="U114" s="155"/>
      <c r="V114" s="155"/>
      <c r="W114" s="72"/>
      <c r="X114" s="72"/>
      <c r="Y114" s="72"/>
      <c r="Z114" s="72"/>
      <c r="AA114" s="72"/>
      <c r="AB114" s="72"/>
      <c r="AC114" s="148"/>
      <c r="AR114" s="23"/>
    </row>
    <row r="115" spans="1:44" ht="18" customHeight="1">
      <c r="A115" s="140"/>
      <c r="B115" s="140"/>
      <c r="C115" s="140"/>
      <c r="D115" s="72"/>
      <c r="E115" s="144"/>
      <c r="F115" s="72"/>
      <c r="G115" s="72"/>
      <c r="H115" s="155"/>
      <c r="I115" s="72"/>
      <c r="J115" s="72"/>
      <c r="K115" s="72"/>
      <c r="L115" s="72"/>
      <c r="M115" s="72"/>
      <c r="O115" s="147">
        <v>1</v>
      </c>
      <c r="P115" s="146"/>
      <c r="Q115" s="147">
        <v>2</v>
      </c>
      <c r="R115" s="147"/>
      <c r="S115" s="72"/>
      <c r="T115" s="72"/>
      <c r="U115" s="155"/>
      <c r="V115" s="155"/>
      <c r="W115" s="72"/>
      <c r="X115" s="72"/>
      <c r="Y115" s="72"/>
      <c r="Z115" s="72"/>
      <c r="AA115" s="72"/>
      <c r="AB115" s="72"/>
      <c r="AC115" s="148"/>
      <c r="AR115" s="23"/>
    </row>
    <row r="116" spans="1:44" ht="18" customHeight="1">
      <c r="A116" s="140"/>
      <c r="B116" s="140"/>
      <c r="C116" s="140"/>
      <c r="D116" s="72"/>
      <c r="E116" s="144"/>
      <c r="F116" s="72"/>
      <c r="G116" s="72"/>
      <c r="H116" s="155"/>
      <c r="I116" s="72"/>
      <c r="J116" s="155"/>
      <c r="K116" s="72"/>
      <c r="L116" s="72"/>
      <c r="M116" s="72"/>
      <c r="N116" s="72"/>
      <c r="O116" s="72"/>
      <c r="P116" s="72"/>
      <c r="Q116" s="72"/>
      <c r="R116" s="72"/>
      <c r="S116" s="72"/>
      <c r="T116" s="72"/>
      <c r="U116" s="155"/>
      <c r="V116" s="155"/>
      <c r="W116" s="72"/>
      <c r="X116" s="155"/>
      <c r="Y116" s="155"/>
      <c r="Z116" s="72"/>
      <c r="AA116" s="72"/>
      <c r="AB116" s="72"/>
      <c r="AC116" s="148"/>
      <c r="AR116" s="23"/>
    </row>
    <row r="117" spans="1:44" ht="18" customHeight="1">
      <c r="A117" s="140"/>
      <c r="B117" s="140"/>
      <c r="C117" s="140"/>
      <c r="D117" s="72"/>
      <c r="E117" s="149"/>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2"/>
      <c r="AR117" s="23"/>
    </row>
    <row r="118" spans="1:44" ht="15" customHeight="1">
      <c r="A118" s="140"/>
      <c r="B118" s="140"/>
      <c r="C118" s="140"/>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R118" s="23"/>
    </row>
    <row r="119" spans="1:44" ht="15" customHeight="1">
      <c r="A119" s="140"/>
      <c r="B119" s="140"/>
      <c r="C119" s="140"/>
      <c r="D119" s="72"/>
      <c r="E119" s="110"/>
      <c r="F119" s="72"/>
      <c r="G119" s="156"/>
      <c r="H119" s="72"/>
      <c r="I119" s="72"/>
      <c r="J119" s="157"/>
      <c r="AR119" s="23"/>
    </row>
    <row r="120" spans="1:44" ht="15" customHeight="1">
      <c r="A120" s="140"/>
      <c r="B120" s="140"/>
      <c r="C120" s="140"/>
      <c r="E120" s="158"/>
      <c r="G120" s="54"/>
      <c r="J120" s="159"/>
      <c r="AR120" s="23"/>
    </row>
    <row r="121" spans="1:44" ht="15" customHeight="1">
      <c r="A121" s="140"/>
      <c r="B121" s="140"/>
      <c r="C121" s="140"/>
      <c r="AR121" s="23"/>
    </row>
    <row r="122" spans="1:44" ht="15" customHeight="1">
      <c r="A122" s="140"/>
      <c r="B122" s="140"/>
      <c r="C122" s="140"/>
      <c r="D122" s="160" t="s">
        <v>60</v>
      </c>
      <c r="G122" s="161"/>
      <c r="J122" s="159"/>
      <c r="AR122" s="23"/>
    </row>
    <row r="123" spans="1:44" ht="15" customHeight="1">
      <c r="A123" s="140"/>
      <c r="B123" s="140"/>
      <c r="C123" s="140"/>
      <c r="D123" s="160"/>
      <c r="G123" s="161"/>
      <c r="J123" s="159"/>
      <c r="AR123" s="23"/>
    </row>
    <row r="124" spans="1:44" ht="17.100000000000001" customHeight="1">
      <c r="A124" s="140"/>
      <c r="B124" s="140"/>
      <c r="C124" s="140"/>
      <c r="D124" s="4" t="s">
        <v>37</v>
      </c>
      <c r="E124" s="72" t="s">
        <v>53</v>
      </c>
      <c r="F124" s="72"/>
      <c r="G124" s="72"/>
      <c r="H124" s="72"/>
      <c r="I124" s="65"/>
      <c r="J124" s="73"/>
      <c r="K124" s="72"/>
      <c r="L124" s="72"/>
      <c r="M124" s="72"/>
      <c r="N124" s="111">
        <v>50</v>
      </c>
      <c r="O124" s="75" t="s">
        <v>12</v>
      </c>
      <c r="P124" s="109">
        <v>5</v>
      </c>
      <c r="Q124" s="72"/>
      <c r="R124" s="72"/>
      <c r="S124" s="64"/>
      <c r="U124" s="66"/>
      <c r="V124" s="66"/>
      <c r="W124" s="66"/>
      <c r="X124" s="66"/>
      <c r="Y124" s="66"/>
      <c r="Z124" s="66"/>
      <c r="AA124" s="66"/>
      <c r="AB124" s="66"/>
      <c r="AC124" s="66"/>
      <c r="AD124" s="66"/>
      <c r="AE124" s="66"/>
      <c r="AF124" s="66"/>
      <c r="AG124" s="66"/>
      <c r="AH124" s="66"/>
      <c r="AR124" s="23"/>
    </row>
    <row r="125" spans="1:44" ht="17.100000000000001" customHeight="1">
      <c r="A125" s="140"/>
      <c r="B125" s="140"/>
      <c r="C125" s="140"/>
      <c r="E125" s="72"/>
      <c r="F125" s="72"/>
      <c r="G125" s="72"/>
      <c r="H125" s="72"/>
      <c r="I125" s="65"/>
      <c r="J125" s="73"/>
      <c r="K125" s="72"/>
      <c r="L125" s="72"/>
      <c r="M125" s="72"/>
      <c r="N125" s="85">
        <v>20</v>
      </c>
      <c r="O125" s="75"/>
      <c r="P125" s="85">
        <v>2</v>
      </c>
      <c r="Q125" s="72"/>
      <c r="R125" s="72"/>
      <c r="S125" s="64"/>
      <c r="U125" s="66"/>
      <c r="V125" s="66"/>
      <c r="W125" s="66"/>
      <c r="X125" s="66"/>
      <c r="Y125" s="66"/>
      <c r="Z125" s="66"/>
      <c r="AA125" s="66"/>
      <c r="AB125" s="66"/>
      <c r="AC125" s="66"/>
      <c r="AD125" s="66"/>
      <c r="AE125" s="66"/>
      <c r="AF125" s="66"/>
      <c r="AG125" s="66"/>
      <c r="AH125" s="66"/>
      <c r="AR125" s="23"/>
    </row>
    <row r="126" spans="1:44" ht="17.100000000000001" customHeight="1">
      <c r="A126" s="160"/>
      <c r="B126" s="160"/>
      <c r="C126" s="160"/>
      <c r="D126" s="160"/>
      <c r="E126" s="83"/>
      <c r="F126" s="64"/>
      <c r="G126" s="84"/>
      <c r="H126" s="72"/>
      <c r="I126" s="65"/>
      <c r="J126" s="73"/>
      <c r="K126" s="66"/>
      <c r="L126" s="66"/>
      <c r="M126" s="66"/>
      <c r="N126" s="66"/>
      <c r="O126" s="66"/>
      <c r="P126" s="66"/>
      <c r="Q126" s="66"/>
      <c r="R126" s="66"/>
      <c r="S126" s="64"/>
      <c r="U126" s="66"/>
      <c r="V126" s="66"/>
      <c r="W126" s="66"/>
      <c r="X126" s="66"/>
      <c r="Y126" s="66"/>
      <c r="Z126" s="66"/>
      <c r="AA126" s="66"/>
      <c r="AB126" s="66"/>
      <c r="AC126" s="66"/>
      <c r="AD126" s="66"/>
      <c r="AE126" s="66"/>
      <c r="AF126" s="66"/>
      <c r="AG126" s="66"/>
      <c r="AH126" s="66"/>
      <c r="AR126" s="23"/>
    </row>
    <row r="127" spans="1:44" ht="17.100000000000001" customHeight="1">
      <c r="A127" s="160"/>
      <c r="B127" s="160"/>
      <c r="C127" s="160"/>
      <c r="D127" s="160"/>
      <c r="E127" s="83" t="s">
        <v>61</v>
      </c>
      <c r="F127" s="64"/>
      <c r="G127" s="84"/>
      <c r="H127" s="72"/>
      <c r="I127" s="65"/>
      <c r="J127" s="73"/>
      <c r="K127" s="66"/>
      <c r="L127" s="66"/>
      <c r="M127" s="66"/>
      <c r="N127" s="66"/>
      <c r="O127" s="66"/>
      <c r="P127" s="66"/>
      <c r="Q127" s="66"/>
      <c r="R127" s="66"/>
      <c r="S127" s="64"/>
      <c r="T127" s="65"/>
      <c r="U127" s="66"/>
      <c r="V127" s="66"/>
      <c r="W127" s="66"/>
      <c r="X127" s="66"/>
      <c r="Y127" s="66"/>
      <c r="Z127" s="66"/>
      <c r="AA127" s="66"/>
      <c r="AB127" s="66"/>
      <c r="AC127" s="66"/>
      <c r="AD127" s="66"/>
      <c r="AE127" s="66"/>
      <c r="AF127" s="66"/>
      <c r="AG127" s="66"/>
      <c r="AH127" s="66"/>
      <c r="AR127" s="23"/>
    </row>
    <row r="128" spans="1:44" ht="17.100000000000001" customHeight="1">
      <c r="A128" s="160"/>
      <c r="B128" s="160"/>
      <c r="C128" s="160"/>
      <c r="D128" s="97" t="s">
        <v>38</v>
      </c>
      <c r="E128" s="162"/>
      <c r="F128" s="103"/>
      <c r="G128" s="99"/>
      <c r="H128" s="100"/>
      <c r="I128" s="97"/>
      <c r="J128" s="101"/>
      <c r="K128" s="102"/>
      <c r="L128" s="102"/>
      <c r="M128" s="102"/>
      <c r="N128" s="97" t="s">
        <v>42</v>
      </c>
      <c r="O128" s="98"/>
      <c r="P128" s="102"/>
      <c r="Q128" s="102"/>
      <c r="R128" s="102"/>
      <c r="S128" s="103"/>
      <c r="T128" s="97"/>
      <c r="U128" s="102"/>
      <c r="V128" s="102"/>
      <c r="W128" s="102"/>
      <c r="X128" s="97" t="s">
        <v>40</v>
      </c>
      <c r="Y128" s="102"/>
      <c r="Z128" s="66"/>
      <c r="AA128" s="66"/>
      <c r="AB128" s="66"/>
      <c r="AC128" s="66"/>
      <c r="AD128" s="66"/>
      <c r="AE128" s="66"/>
      <c r="AF128" s="66"/>
      <c r="AG128" s="66"/>
      <c r="AH128" s="66"/>
      <c r="AR128" s="23"/>
    </row>
    <row r="129" spans="1:47" ht="17.100000000000001" customHeight="1">
      <c r="A129" s="160"/>
      <c r="B129" s="160"/>
      <c r="C129" s="160"/>
      <c r="D129" s="160"/>
      <c r="E129" s="83"/>
      <c r="F129" s="64">
        <v>50</v>
      </c>
      <c r="G129" s="64" t="s">
        <v>46</v>
      </c>
      <c r="H129" s="89">
        <v>2</v>
      </c>
      <c r="I129" s="64" t="s">
        <v>12</v>
      </c>
      <c r="J129" s="89">
        <v>20</v>
      </c>
      <c r="K129" s="89" t="s">
        <v>46</v>
      </c>
      <c r="L129" s="89">
        <v>5</v>
      </c>
      <c r="M129" s="53"/>
      <c r="N129" s="53"/>
      <c r="O129" s="64"/>
      <c r="P129" s="92">
        <v>50</v>
      </c>
      <c r="Q129" s="95" t="s">
        <v>50</v>
      </c>
      <c r="R129" s="163"/>
      <c r="S129" s="64" t="s">
        <v>12</v>
      </c>
      <c r="T129" s="164">
        <v>5</v>
      </c>
      <c r="U129" s="89"/>
      <c r="V129" s="89"/>
      <c r="W129" s="53"/>
      <c r="X129" s="64"/>
      <c r="Y129" s="92">
        <v>5</v>
      </c>
      <c r="Z129" s="64" t="s">
        <v>46</v>
      </c>
      <c r="AA129" s="163"/>
      <c r="AB129" s="75" t="s">
        <v>12</v>
      </c>
      <c r="AC129" s="164">
        <v>5</v>
      </c>
      <c r="AD129" s="66"/>
      <c r="AE129" s="66"/>
      <c r="AF129" s="66"/>
      <c r="AG129" s="66"/>
      <c r="AH129" s="66"/>
      <c r="AR129" s="23"/>
    </row>
    <row r="130" spans="1:47" ht="17.100000000000001" customHeight="1">
      <c r="A130" s="160"/>
      <c r="B130" s="160"/>
      <c r="C130" s="160"/>
      <c r="D130" s="160"/>
      <c r="E130" s="83"/>
      <c r="F130" s="64"/>
      <c r="G130" s="165"/>
      <c r="H130" s="166"/>
      <c r="I130" s="85"/>
      <c r="J130" s="166"/>
      <c r="K130" s="165"/>
      <c r="L130" s="89"/>
      <c r="M130" s="53"/>
      <c r="N130" s="53"/>
      <c r="O130" s="64"/>
      <c r="P130" s="64">
        <v>20</v>
      </c>
      <c r="Q130" s="95" t="s">
        <v>50</v>
      </c>
      <c r="R130" s="167"/>
      <c r="S130" s="64"/>
      <c r="T130" s="168">
        <v>2</v>
      </c>
      <c r="U130" s="89"/>
      <c r="V130" s="89"/>
      <c r="W130" s="53"/>
      <c r="X130" s="64"/>
      <c r="Y130" s="64">
        <v>2</v>
      </c>
      <c r="Z130" s="64" t="s">
        <v>46</v>
      </c>
      <c r="AA130" s="167"/>
      <c r="AB130" s="75"/>
      <c r="AC130" s="168">
        <v>2</v>
      </c>
      <c r="AD130" s="66"/>
      <c r="AE130" s="66"/>
      <c r="AF130" s="66"/>
      <c r="AG130" s="66"/>
      <c r="AH130" s="66"/>
      <c r="AR130" s="23"/>
    </row>
    <row r="131" spans="1:47" ht="17.100000000000001" customHeight="1">
      <c r="A131" s="160"/>
      <c r="B131" s="160"/>
      <c r="C131" s="160"/>
      <c r="D131" s="160"/>
      <c r="E131" s="83"/>
      <c r="F131" s="64"/>
      <c r="G131" s="84"/>
      <c r="H131" s="72"/>
      <c r="I131" s="65"/>
      <c r="J131" s="73"/>
      <c r="K131" s="66"/>
      <c r="L131" s="66"/>
      <c r="M131" s="66"/>
      <c r="N131" s="66"/>
      <c r="O131" s="66"/>
      <c r="P131" s="66"/>
      <c r="Q131" s="66"/>
      <c r="R131" s="66"/>
      <c r="S131" s="64"/>
      <c r="T131" s="65"/>
      <c r="U131" s="66"/>
      <c r="V131" s="66"/>
      <c r="W131" s="66"/>
      <c r="X131" s="66"/>
      <c r="Y131" s="66"/>
      <c r="Z131" s="66"/>
      <c r="AA131" s="66"/>
      <c r="AB131" s="66"/>
      <c r="AC131" s="66"/>
      <c r="AD131" s="66"/>
      <c r="AE131" s="66"/>
      <c r="AF131" s="66"/>
      <c r="AG131" s="66"/>
      <c r="AH131" s="66"/>
      <c r="AR131" s="23"/>
    </row>
    <row r="132" spans="1:47" ht="17.100000000000001" customHeight="1">
      <c r="A132" s="160"/>
      <c r="B132" s="160"/>
      <c r="C132" s="160"/>
      <c r="D132" s="97" t="s">
        <v>38</v>
      </c>
      <c r="F132" s="64"/>
      <c r="G132" s="84"/>
      <c r="H132" s="72"/>
      <c r="I132" s="65"/>
      <c r="J132" s="73"/>
      <c r="K132" s="66"/>
      <c r="L132" s="66"/>
      <c r="M132" s="66"/>
      <c r="N132" s="97" t="s">
        <v>42</v>
      </c>
      <c r="P132" s="66"/>
      <c r="Q132" s="66"/>
      <c r="R132" s="66"/>
      <c r="S132" s="64"/>
      <c r="T132" s="65"/>
      <c r="U132" s="66"/>
      <c r="V132" s="66"/>
      <c r="W132" s="97" t="s">
        <v>40</v>
      </c>
      <c r="Y132" s="66"/>
      <c r="Z132" s="66"/>
      <c r="AA132" s="66"/>
      <c r="AB132" s="66"/>
      <c r="AC132" s="66"/>
      <c r="AD132" s="66"/>
      <c r="AE132" s="66"/>
      <c r="AF132" s="66"/>
      <c r="AG132" s="66"/>
      <c r="AH132" s="66"/>
      <c r="AR132" s="23"/>
    </row>
    <row r="133" spans="1:47" ht="17.100000000000001" customHeight="1">
      <c r="A133" s="160"/>
      <c r="B133" s="160"/>
      <c r="C133" s="160"/>
      <c r="D133" s="160"/>
      <c r="E133" s="64"/>
      <c r="F133" s="64">
        <f>N124</f>
        <v>50</v>
      </c>
      <c r="G133" s="64" t="s">
        <v>46</v>
      </c>
      <c r="H133" s="89">
        <f>P125</f>
        <v>2</v>
      </c>
      <c r="I133" s="64" t="s">
        <v>12</v>
      </c>
      <c r="J133" s="89">
        <f>N125</f>
        <v>20</v>
      </c>
      <c r="K133" s="89" t="s">
        <v>46</v>
      </c>
      <c r="L133" s="89">
        <f>P124</f>
        <v>5</v>
      </c>
      <c r="M133" s="53"/>
      <c r="N133" s="64"/>
      <c r="P133" s="92">
        <f>N124</f>
        <v>50</v>
      </c>
      <c r="Q133" s="95" t="s">
        <v>50</v>
      </c>
      <c r="R133" s="163">
        <v>10</v>
      </c>
      <c r="S133" s="64" t="s">
        <v>12</v>
      </c>
      <c r="T133" s="164">
        <f>P133/R133</f>
        <v>5</v>
      </c>
      <c r="U133" s="89"/>
      <c r="V133" s="89"/>
      <c r="W133" s="64"/>
      <c r="Y133" s="92">
        <f>P124</f>
        <v>5</v>
      </c>
      <c r="Z133" s="64" t="s">
        <v>46</v>
      </c>
      <c r="AA133" s="163">
        <v>10</v>
      </c>
      <c r="AB133" s="75" t="s">
        <v>12</v>
      </c>
      <c r="AC133" s="164">
        <f>Y133*AA133</f>
        <v>50</v>
      </c>
      <c r="AD133" s="66"/>
      <c r="AE133" s="66"/>
      <c r="AF133" s="66"/>
      <c r="AG133" s="66"/>
      <c r="AH133" s="66"/>
      <c r="AR133" s="23"/>
    </row>
    <row r="134" spans="1:47" ht="17.100000000000001" customHeight="1">
      <c r="A134" s="160"/>
      <c r="B134" s="160"/>
      <c r="C134" s="160"/>
      <c r="D134" s="160"/>
      <c r="E134" s="64"/>
      <c r="F134" s="64"/>
      <c r="G134" s="165">
        <v>100</v>
      </c>
      <c r="H134" s="166"/>
      <c r="I134" s="85"/>
      <c r="J134" s="166"/>
      <c r="K134" s="165">
        <v>100</v>
      </c>
      <c r="L134" s="89"/>
      <c r="M134" s="53"/>
      <c r="N134" s="53"/>
      <c r="O134" s="64"/>
      <c r="P134" s="64">
        <f>N125</f>
        <v>20</v>
      </c>
      <c r="Q134" s="95" t="s">
        <v>50</v>
      </c>
      <c r="R134" s="167">
        <v>10</v>
      </c>
      <c r="S134" s="64"/>
      <c r="T134" s="168">
        <f>P134/R134</f>
        <v>2</v>
      </c>
      <c r="U134" s="89"/>
      <c r="V134" s="89"/>
      <c r="W134" s="53"/>
      <c r="X134" s="64"/>
      <c r="Y134" s="64">
        <f>P125</f>
        <v>2</v>
      </c>
      <c r="Z134" s="64" t="s">
        <v>46</v>
      </c>
      <c r="AA134" s="167">
        <v>10</v>
      </c>
      <c r="AB134" s="75"/>
      <c r="AC134" s="168">
        <f>Y134*AA134</f>
        <v>20</v>
      </c>
      <c r="AD134" s="66"/>
      <c r="AE134" s="66"/>
      <c r="AF134" s="66"/>
      <c r="AG134" s="66"/>
      <c r="AH134" s="66"/>
      <c r="AR134" s="23"/>
      <c r="AU134" s="169" t="s">
        <v>62</v>
      </c>
    </row>
    <row r="135" spans="1:47" ht="6" customHeight="1">
      <c r="A135" s="160"/>
      <c r="B135" s="160"/>
      <c r="C135" s="160"/>
      <c r="D135" s="160"/>
      <c r="E135" s="72"/>
      <c r="F135" s="66"/>
      <c r="G135" s="66"/>
      <c r="H135" s="66"/>
      <c r="I135" s="66"/>
      <c r="J135" s="66"/>
      <c r="K135" s="66"/>
      <c r="L135" s="66"/>
      <c r="M135" s="66"/>
      <c r="N135" s="66"/>
      <c r="O135" s="66"/>
      <c r="P135" s="66"/>
      <c r="Q135" s="66"/>
      <c r="R135" s="66"/>
      <c r="S135" s="66"/>
      <c r="T135" s="66"/>
      <c r="U135" s="66"/>
      <c r="V135" s="66"/>
      <c r="W135" s="66"/>
      <c r="X135" s="66"/>
      <c r="Y135" s="66"/>
      <c r="Z135" s="66"/>
      <c r="AA135" s="66"/>
      <c r="AB135" s="170"/>
      <c r="AC135" s="72"/>
      <c r="AR135" s="23"/>
      <c r="AU135" s="169" t="s">
        <v>63</v>
      </c>
    </row>
    <row r="136" spans="1:47" ht="14.1" customHeight="1">
      <c r="A136" s="160"/>
      <c r="B136" s="160"/>
      <c r="C136" s="160"/>
      <c r="D136" s="160"/>
      <c r="E136" s="72"/>
      <c r="F136" s="99" t="str">
        <f>IF(F133*H133=G134,AU134,AU135)</f>
        <v>¡Bien!</v>
      </c>
      <c r="H136" s="66"/>
      <c r="I136" s="66"/>
      <c r="J136" s="66"/>
      <c r="K136" s="99" t="str">
        <f>IF(J133*L133=K134,AU134,AU135)</f>
        <v>¡Bien!</v>
      </c>
      <c r="L136" s="66"/>
      <c r="M136" s="66"/>
      <c r="N136" s="66"/>
      <c r="O136" s="66"/>
      <c r="P136" s="66"/>
      <c r="Q136" s="66"/>
      <c r="R136" s="162" t="str">
        <f>IF(T133=P124,$AU$134,$AU$135)</f>
        <v>¡Bien!</v>
      </c>
      <c r="S136" s="66"/>
      <c r="T136" s="66"/>
      <c r="U136" s="66"/>
      <c r="V136" s="66"/>
      <c r="W136" s="66"/>
      <c r="X136" s="66"/>
      <c r="Y136" s="66"/>
      <c r="Z136" s="66"/>
      <c r="AA136" s="162" t="str">
        <f>IF(AC133=N124,$AU$134,$AU$135)</f>
        <v>¡Bien!</v>
      </c>
      <c r="AB136" s="170"/>
      <c r="AC136" s="72"/>
      <c r="AR136" s="23"/>
    </row>
    <row r="137" spans="1:47" ht="14.1" customHeight="1">
      <c r="A137" s="160"/>
      <c r="B137" s="160"/>
      <c r="C137" s="160"/>
      <c r="D137" s="160"/>
      <c r="E137" s="72"/>
      <c r="F137" s="66"/>
      <c r="G137" s="66"/>
      <c r="H137" s="66"/>
      <c r="I137" s="66"/>
      <c r="J137" s="66"/>
      <c r="K137" s="66"/>
      <c r="L137" s="66"/>
      <c r="M137" s="66"/>
      <c r="N137" s="66"/>
      <c r="O137" s="66"/>
      <c r="P137" s="66"/>
      <c r="Q137" s="66"/>
      <c r="R137" s="162" t="str">
        <f>IF(T134=P125,$AU$134,$AU$135)</f>
        <v>¡Bien!</v>
      </c>
      <c r="S137" s="66"/>
      <c r="T137" s="66"/>
      <c r="U137" s="66"/>
      <c r="V137" s="66"/>
      <c r="W137" s="66"/>
      <c r="X137" s="66"/>
      <c r="Y137" s="66"/>
      <c r="Z137" s="66"/>
      <c r="AA137" s="162" t="str">
        <f>IF(AC134=N125,$AU$134,$AU$135)</f>
        <v>¡Bien!</v>
      </c>
      <c r="AB137" s="170"/>
      <c r="AC137" s="72"/>
      <c r="AR137" s="23"/>
    </row>
    <row r="138" spans="1:47" ht="17.100000000000001" customHeight="1">
      <c r="A138" s="160"/>
      <c r="B138" s="160"/>
      <c r="C138" s="160"/>
      <c r="D138" s="160"/>
      <c r="E138" s="72"/>
      <c r="F138" s="66"/>
      <c r="G138" s="66"/>
      <c r="H138" s="66"/>
      <c r="I138" s="66"/>
      <c r="J138" s="66"/>
      <c r="K138" s="66"/>
      <c r="L138" s="66"/>
      <c r="M138" s="66"/>
      <c r="N138" s="66"/>
      <c r="O138" s="66"/>
      <c r="P138" s="66"/>
      <c r="Q138" s="66"/>
      <c r="R138" s="66"/>
      <c r="S138" s="66"/>
      <c r="T138" s="66"/>
      <c r="U138" s="66"/>
      <c r="V138" s="66"/>
      <c r="W138" s="66"/>
      <c r="X138" s="66"/>
      <c r="Y138" s="66"/>
      <c r="Z138" s="66"/>
      <c r="AA138" s="66"/>
      <c r="AB138" s="170"/>
      <c r="AC138" s="72"/>
      <c r="AR138" s="23"/>
    </row>
    <row r="139" spans="1:47" ht="17.100000000000001" customHeight="1">
      <c r="A139" s="160"/>
      <c r="B139" s="160"/>
      <c r="C139" s="160"/>
      <c r="D139" s="4" t="s">
        <v>39</v>
      </c>
      <c r="E139" s="72" t="s">
        <v>53</v>
      </c>
      <c r="F139" s="72"/>
      <c r="G139" s="72"/>
      <c r="H139" s="72"/>
      <c r="I139" s="65"/>
      <c r="J139" s="73"/>
      <c r="K139" s="72"/>
      <c r="L139" s="72"/>
      <c r="M139" s="72"/>
      <c r="N139" s="111">
        <v>8</v>
      </c>
      <c r="O139" s="75" t="s">
        <v>12</v>
      </c>
      <c r="P139" s="109">
        <v>4</v>
      </c>
      <c r="Q139" s="72"/>
      <c r="R139" s="72"/>
      <c r="S139" s="64"/>
      <c r="T139" s="65"/>
      <c r="U139" s="66"/>
      <c r="V139" s="66"/>
      <c r="W139" s="66"/>
      <c r="X139" s="66"/>
      <c r="Y139" s="66"/>
      <c r="Z139" s="66"/>
      <c r="AA139" s="66"/>
      <c r="AB139" s="66"/>
      <c r="AC139" s="66"/>
      <c r="AD139" s="66"/>
      <c r="AE139" s="66"/>
      <c r="AF139" s="66"/>
      <c r="AG139" s="66"/>
      <c r="AH139" s="66"/>
      <c r="AR139" s="23"/>
    </row>
    <row r="140" spans="1:47" ht="17.100000000000001" customHeight="1">
      <c r="A140" s="160"/>
      <c r="B140" s="160"/>
      <c r="C140" s="160"/>
      <c r="E140" s="72"/>
      <c r="F140" s="72"/>
      <c r="G140" s="72"/>
      <c r="H140" s="72"/>
      <c r="I140" s="65"/>
      <c r="J140" s="73"/>
      <c r="K140" s="72"/>
      <c r="L140" s="72"/>
      <c r="M140" s="72"/>
      <c r="N140" s="85">
        <v>6</v>
      </c>
      <c r="O140" s="75"/>
      <c r="P140" s="85">
        <v>3</v>
      </c>
      <c r="Q140" s="72"/>
      <c r="R140" s="72"/>
      <c r="S140" s="64"/>
      <c r="T140" s="65"/>
      <c r="U140" s="66"/>
      <c r="V140" s="66"/>
      <c r="W140" s="66"/>
      <c r="X140" s="66"/>
      <c r="Y140" s="66"/>
      <c r="Z140" s="66"/>
      <c r="AA140" s="66"/>
      <c r="AB140" s="66"/>
      <c r="AC140" s="66"/>
      <c r="AD140" s="66"/>
      <c r="AE140" s="66"/>
      <c r="AF140" s="66"/>
      <c r="AG140" s="66"/>
      <c r="AH140" s="66"/>
      <c r="AR140" s="23"/>
    </row>
    <row r="141" spans="1:47" ht="17.100000000000001" customHeight="1">
      <c r="A141" s="160"/>
      <c r="B141" s="160"/>
      <c r="C141" s="160"/>
      <c r="D141" s="160"/>
      <c r="E141" s="83" t="s">
        <v>64</v>
      </c>
      <c r="F141" s="64"/>
      <c r="G141" s="84"/>
      <c r="H141" s="72"/>
      <c r="I141" s="65"/>
      <c r="J141" s="73"/>
      <c r="K141" s="66"/>
      <c r="L141" s="66"/>
      <c r="M141" s="66"/>
      <c r="N141" s="66"/>
      <c r="O141" s="66"/>
      <c r="P141" s="66"/>
      <c r="Q141" s="66"/>
      <c r="R141" s="66"/>
      <c r="S141" s="64"/>
      <c r="T141" s="65"/>
      <c r="U141" s="66"/>
      <c r="V141" s="66"/>
      <c r="W141" s="66"/>
      <c r="X141" s="66"/>
      <c r="Y141" s="66"/>
      <c r="Z141" s="66"/>
      <c r="AA141" s="66"/>
      <c r="AB141" s="66"/>
      <c r="AC141" s="66"/>
      <c r="AD141" s="66"/>
      <c r="AE141" s="66"/>
      <c r="AF141" s="66"/>
      <c r="AG141" s="66"/>
      <c r="AH141" s="66"/>
      <c r="AR141" s="23"/>
    </row>
    <row r="142" spans="1:47" ht="17.100000000000001" customHeight="1">
      <c r="A142" s="160"/>
      <c r="B142" s="160"/>
      <c r="C142" s="160"/>
      <c r="D142" s="97" t="s">
        <v>38</v>
      </c>
      <c r="F142" s="64"/>
      <c r="G142" s="84"/>
      <c r="H142" s="72"/>
      <c r="I142" s="65"/>
      <c r="J142" s="73"/>
      <c r="K142" s="66"/>
      <c r="L142" s="66"/>
      <c r="M142" s="66"/>
      <c r="N142" s="97" t="s">
        <v>42</v>
      </c>
      <c r="P142" s="66"/>
      <c r="Q142" s="66"/>
      <c r="R142" s="66"/>
      <c r="S142" s="64"/>
      <c r="T142" s="65"/>
      <c r="U142" s="66"/>
      <c r="V142" s="66"/>
      <c r="W142" s="97" t="s">
        <v>40</v>
      </c>
      <c r="Y142" s="66"/>
      <c r="Z142" s="66"/>
      <c r="AA142" s="66"/>
      <c r="AB142" s="66"/>
      <c r="AC142" s="66"/>
      <c r="AD142" s="66"/>
      <c r="AE142" s="66"/>
      <c r="AF142" s="66"/>
      <c r="AG142" s="66"/>
      <c r="AH142" s="66"/>
      <c r="AR142" s="23"/>
    </row>
    <row r="143" spans="1:47" ht="17.100000000000001" customHeight="1">
      <c r="A143" s="160"/>
      <c r="B143" s="160"/>
      <c r="C143" s="160"/>
      <c r="D143" s="160"/>
      <c r="E143" s="64" t="s">
        <v>37</v>
      </c>
      <c r="F143" s="64">
        <f>N139</f>
        <v>8</v>
      </c>
      <c r="G143" s="64" t="s">
        <v>46</v>
      </c>
      <c r="H143" s="89">
        <f>P140</f>
        <v>3</v>
      </c>
      <c r="I143" s="64" t="s">
        <v>12</v>
      </c>
      <c r="J143" s="89">
        <f>N140</f>
        <v>6</v>
      </c>
      <c r="K143" s="89" t="s">
        <v>46</v>
      </c>
      <c r="L143" s="89">
        <f>P139</f>
        <v>4</v>
      </c>
      <c r="M143" s="53"/>
      <c r="N143" s="53"/>
      <c r="O143" s="64" t="s">
        <v>39</v>
      </c>
      <c r="P143" s="92">
        <f>N139</f>
        <v>8</v>
      </c>
      <c r="Q143" s="95" t="s">
        <v>50</v>
      </c>
      <c r="R143" s="171">
        <v>1</v>
      </c>
      <c r="S143" s="64" t="s">
        <v>12</v>
      </c>
      <c r="T143" s="76">
        <f>P143/R143</f>
        <v>8</v>
      </c>
      <c r="U143" s="89"/>
      <c r="V143" s="89"/>
      <c r="W143" s="53"/>
      <c r="X143" s="64" t="s">
        <v>41</v>
      </c>
      <c r="Y143" s="92">
        <f>P139</f>
        <v>4</v>
      </c>
      <c r="Z143" s="64" t="s">
        <v>46</v>
      </c>
      <c r="AA143" s="171">
        <v>1</v>
      </c>
      <c r="AB143" s="75" t="s">
        <v>12</v>
      </c>
      <c r="AC143" s="76">
        <f>Y143*AA143</f>
        <v>4</v>
      </c>
      <c r="AD143" s="66"/>
      <c r="AE143" s="66"/>
      <c r="AF143" s="66"/>
      <c r="AG143" s="66"/>
      <c r="AH143" s="66"/>
      <c r="AR143" s="23"/>
    </row>
    <row r="144" spans="1:47" ht="17.100000000000001" customHeight="1">
      <c r="E144" s="64"/>
      <c r="F144" s="64"/>
      <c r="G144" s="172">
        <v>1</v>
      </c>
      <c r="H144" s="89"/>
      <c r="I144" s="64"/>
      <c r="J144" s="89"/>
      <c r="K144" s="172">
        <v>1</v>
      </c>
      <c r="L144" s="89"/>
      <c r="M144" s="53"/>
      <c r="N144" s="53"/>
      <c r="O144" s="64"/>
      <c r="P144" s="64">
        <f>N140</f>
        <v>6</v>
      </c>
      <c r="Q144" s="95" t="s">
        <v>50</v>
      </c>
      <c r="R144" s="173">
        <v>1</v>
      </c>
      <c r="S144" s="64"/>
      <c r="T144" s="81">
        <f>P144/R144</f>
        <v>6</v>
      </c>
      <c r="U144" s="89"/>
      <c r="V144" s="89"/>
      <c r="W144" s="53"/>
      <c r="X144" s="64"/>
      <c r="Y144" s="64">
        <f>P140</f>
        <v>3</v>
      </c>
      <c r="Z144" s="64" t="s">
        <v>46</v>
      </c>
      <c r="AA144" s="173">
        <v>1</v>
      </c>
      <c r="AB144" s="75"/>
      <c r="AC144" s="81">
        <f>Y144*AA144</f>
        <v>3</v>
      </c>
      <c r="AD144" s="66"/>
      <c r="AE144" s="66"/>
      <c r="AF144" s="66"/>
      <c r="AG144" s="66"/>
      <c r="AH144" s="66"/>
      <c r="AR144" s="23"/>
      <c r="AU144" s="169" t="s">
        <v>62</v>
      </c>
    </row>
    <row r="145" spans="1:64" ht="17.100000000000001" customHeight="1">
      <c r="E145" s="72"/>
      <c r="F145" s="66"/>
      <c r="G145" s="66"/>
      <c r="H145" s="66"/>
      <c r="I145" s="66"/>
      <c r="J145" s="66"/>
      <c r="K145" s="66"/>
      <c r="L145" s="66"/>
      <c r="M145" s="66"/>
      <c r="N145" s="66"/>
      <c r="O145" s="66"/>
      <c r="P145" s="66"/>
      <c r="Q145" s="66"/>
      <c r="R145" s="66"/>
      <c r="S145" s="66"/>
      <c r="T145" s="66"/>
      <c r="U145" s="66"/>
      <c r="V145" s="66"/>
      <c r="W145" s="66"/>
      <c r="X145" s="66"/>
      <c r="Y145" s="66"/>
      <c r="Z145" s="66"/>
      <c r="AA145" s="66"/>
      <c r="AB145" s="170"/>
      <c r="AC145" s="72"/>
      <c r="AR145" s="23"/>
      <c r="AU145" s="169" t="s">
        <v>63</v>
      </c>
    </row>
    <row r="146" spans="1:64" ht="17.100000000000001" customHeight="1">
      <c r="E146" s="72"/>
      <c r="F146" s="99" t="str">
        <f>IF(F143*H143=G144,AU144,AU145)</f>
        <v>¡Inténtalo Nuevamente!</v>
      </c>
      <c r="H146" s="66"/>
      <c r="I146" s="66"/>
      <c r="J146" s="66"/>
      <c r="K146" s="99" t="str">
        <f>IF(J143*L143=K144,AU144,AU145)</f>
        <v>¡Inténtalo Nuevamente!</v>
      </c>
      <c r="L146" s="66"/>
      <c r="M146" s="66"/>
      <c r="N146" s="66"/>
      <c r="O146" s="66"/>
      <c r="P146" s="66"/>
      <c r="Q146" s="66"/>
      <c r="R146" s="162" t="str">
        <f>IF(T143=P139,$AU$134,$AU$135)</f>
        <v>¡Inténtalo Nuevamente!</v>
      </c>
      <c r="S146" s="66"/>
      <c r="T146" s="66"/>
      <c r="U146" s="66"/>
      <c r="V146" s="66"/>
      <c r="W146" s="66"/>
      <c r="X146" s="66"/>
      <c r="Y146" s="66"/>
      <c r="Z146" s="66"/>
      <c r="AA146" s="162" t="str">
        <f>IF(AC143=N139,$AU$134,$AU$135)</f>
        <v>¡Inténtalo Nuevamente!</v>
      </c>
      <c r="AB146" s="170"/>
      <c r="AC146" s="72"/>
      <c r="AR146" s="23"/>
    </row>
    <row r="147" spans="1:64" ht="17.100000000000001" customHeight="1">
      <c r="E147" s="72"/>
      <c r="F147" s="66"/>
      <c r="G147" s="66"/>
      <c r="H147" s="66"/>
      <c r="I147" s="66"/>
      <c r="J147" s="66"/>
      <c r="K147" s="66"/>
      <c r="L147" s="66"/>
      <c r="M147" s="66"/>
      <c r="N147" s="66"/>
      <c r="O147" s="66"/>
      <c r="P147" s="66"/>
      <c r="Q147" s="66"/>
      <c r="R147" s="162" t="str">
        <f>IF(T144=P140,$AU$134,$AU$135)</f>
        <v>¡Inténtalo Nuevamente!</v>
      </c>
      <c r="S147" s="66"/>
      <c r="T147" s="66"/>
      <c r="U147" s="66"/>
      <c r="V147" s="66"/>
      <c r="W147" s="66"/>
      <c r="X147" s="66"/>
      <c r="Y147" s="66"/>
      <c r="Z147" s="66"/>
      <c r="AA147" s="162" t="str">
        <f>IF(AC144=N140,$AU$134,$AU$135)</f>
        <v>¡Inténtalo Nuevamente!</v>
      </c>
      <c r="AB147" s="170"/>
      <c r="AC147" s="72"/>
      <c r="AR147" s="23"/>
    </row>
    <row r="148" spans="1:64" ht="12.75" customHeight="1">
      <c r="E148" s="72"/>
      <c r="F148" s="66"/>
      <c r="G148" s="66"/>
      <c r="H148" s="66"/>
      <c r="I148" s="66"/>
      <c r="J148" s="66"/>
      <c r="K148" s="66"/>
      <c r="L148" s="66"/>
      <c r="M148" s="66"/>
      <c r="N148" s="66"/>
      <c r="O148" s="66"/>
      <c r="P148" s="66"/>
      <c r="Q148" s="66"/>
      <c r="R148" s="66"/>
      <c r="S148" s="66"/>
      <c r="T148" s="66"/>
      <c r="U148" s="66"/>
      <c r="V148" s="66"/>
      <c r="W148" s="66"/>
      <c r="X148" s="66"/>
      <c r="Y148" s="66"/>
      <c r="Z148" s="66"/>
      <c r="AA148" s="66"/>
      <c r="AB148" s="174"/>
      <c r="AC148" s="174"/>
      <c r="AD148" s="174"/>
      <c r="AE148" s="174"/>
      <c r="AF148" s="174"/>
      <c r="AG148" s="174"/>
      <c r="AH148" s="174"/>
      <c r="AI148" s="174"/>
      <c r="AJ148" s="174"/>
      <c r="AK148" s="174"/>
      <c r="AL148" s="174"/>
      <c r="AM148" s="174"/>
      <c r="AN148" s="174"/>
      <c r="AO148" s="174"/>
      <c r="AP148" s="174"/>
      <c r="AQ148" s="174"/>
      <c r="AR148" s="175"/>
      <c r="AS148" s="174"/>
      <c r="AT148" s="174"/>
      <c r="AU148" s="174"/>
    </row>
    <row r="149" spans="1:64" ht="12.75" customHeight="1">
      <c r="E149" s="72"/>
      <c r="F149" s="66"/>
      <c r="G149" s="66"/>
      <c r="H149" s="66"/>
      <c r="I149" s="66"/>
      <c r="J149" s="66"/>
      <c r="K149" s="66"/>
      <c r="L149" s="66"/>
      <c r="M149" s="66"/>
      <c r="N149" s="66"/>
      <c r="O149" s="66"/>
      <c r="P149" s="66"/>
      <c r="Q149" s="66"/>
      <c r="R149" s="66"/>
      <c r="S149" s="66"/>
      <c r="T149" s="66"/>
      <c r="U149" s="66"/>
      <c r="V149" s="66"/>
      <c r="W149" s="66"/>
      <c r="X149" s="66"/>
      <c r="Y149" s="66"/>
      <c r="Z149" s="66"/>
      <c r="AA149" s="66"/>
      <c r="AB149" s="174"/>
      <c r="AC149" s="174"/>
      <c r="AD149" s="174"/>
      <c r="AE149" s="174"/>
      <c r="AF149" s="174"/>
      <c r="AG149" s="174"/>
      <c r="AH149" s="174"/>
      <c r="AI149" s="174"/>
      <c r="AJ149" s="174"/>
      <c r="AK149" s="174"/>
      <c r="AL149" s="174"/>
      <c r="AM149" s="174"/>
      <c r="AN149" s="174"/>
      <c r="AO149" s="174"/>
      <c r="AP149" s="174"/>
      <c r="AQ149" s="174"/>
      <c r="AR149" s="175"/>
      <c r="AS149" s="174"/>
      <c r="AT149" s="174"/>
      <c r="AU149" s="174"/>
    </row>
    <row r="150" spans="1:64" ht="15" customHeight="1">
      <c r="A150" s="160"/>
      <c r="B150" s="160"/>
      <c r="C150" s="160"/>
      <c r="E150" s="176"/>
      <c r="F150" s="177"/>
      <c r="G150" s="54"/>
      <c r="H150" s="160"/>
      <c r="I150" s="178"/>
      <c r="J150" s="178"/>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0"/>
      <c r="AJ150" s="160"/>
      <c r="AK150" s="160"/>
      <c r="AL150" s="160"/>
      <c r="AM150" s="160"/>
      <c r="AN150" s="160"/>
      <c r="AO150" s="160"/>
      <c r="AP150" s="160"/>
      <c r="AQ150" s="160"/>
      <c r="AR150" s="23"/>
      <c r="AS150" s="160"/>
      <c r="AT150" s="160"/>
      <c r="AU150" s="179"/>
      <c r="AV150" s="179"/>
      <c r="AW150" s="179"/>
      <c r="AX150" s="179"/>
      <c r="AY150" s="179"/>
      <c r="AZ150" s="179"/>
      <c r="BA150" s="179"/>
      <c r="BB150" s="179"/>
      <c r="BC150" s="179"/>
      <c r="BD150" s="179"/>
      <c r="BE150" s="179"/>
      <c r="BF150" s="179"/>
      <c r="BG150" s="179"/>
      <c r="BH150" s="179"/>
      <c r="BI150" s="179" t="s">
        <v>65</v>
      </c>
      <c r="BJ150" s="179" t="s">
        <v>66</v>
      </c>
      <c r="BK150" s="179"/>
      <c r="BL150" s="179"/>
    </row>
    <row r="151" spans="1:64" ht="15" customHeight="1">
      <c r="A151" s="160"/>
      <c r="B151" s="160"/>
      <c r="C151" s="160"/>
      <c r="D151" s="180"/>
      <c r="E151" s="176"/>
      <c r="F151" s="177"/>
      <c r="G151" s="181"/>
      <c r="H151" s="160"/>
      <c r="I151" s="178"/>
      <c r="J151" s="178"/>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0"/>
      <c r="AJ151" s="160"/>
      <c r="AK151" s="160"/>
      <c r="AL151" s="160"/>
      <c r="AM151" s="160"/>
      <c r="AN151" s="160"/>
      <c r="AO151" s="160"/>
      <c r="AP151" s="160"/>
      <c r="AQ151" s="160"/>
      <c r="AR151" s="23"/>
      <c r="AS151" s="160"/>
      <c r="AT151" s="160"/>
      <c r="AU151" s="179"/>
      <c r="AV151" s="179"/>
      <c r="AW151" s="179"/>
      <c r="AX151" s="179"/>
      <c r="AY151" s="179"/>
      <c r="AZ151" s="179"/>
      <c r="BA151" s="179"/>
      <c r="BB151" s="179"/>
      <c r="BC151" s="179"/>
      <c r="BD151" s="179"/>
      <c r="BE151" s="179"/>
      <c r="BF151" s="179"/>
      <c r="BG151" s="179"/>
      <c r="BH151" s="179"/>
      <c r="BI151" s="179"/>
      <c r="BJ151" s="179"/>
      <c r="BK151" s="179"/>
      <c r="BL151" s="179"/>
    </row>
    <row r="152" spans="1:64" ht="15" customHeight="1">
      <c r="A152" s="160"/>
      <c r="B152" s="160"/>
      <c r="C152" s="160"/>
      <c r="D152" s="182" t="s">
        <v>41</v>
      </c>
      <c r="E152" s="72" t="s">
        <v>53</v>
      </c>
      <c r="F152" s="72"/>
      <c r="G152" s="72"/>
      <c r="H152" s="72"/>
      <c r="I152" s="65"/>
      <c r="J152" s="73"/>
      <c r="K152" s="72"/>
      <c r="L152" s="72"/>
      <c r="M152" s="72"/>
      <c r="N152" s="111">
        <v>42</v>
      </c>
      <c r="O152" s="75" t="s">
        <v>12</v>
      </c>
      <c r="P152" s="109">
        <v>7</v>
      </c>
      <c r="Q152" s="72"/>
      <c r="R152" s="72"/>
      <c r="S152" s="64" t="s">
        <v>37</v>
      </c>
      <c r="T152" s="65" t="s">
        <v>38</v>
      </c>
      <c r="U152" s="66"/>
      <c r="V152" s="66"/>
      <c r="W152" s="66"/>
      <c r="X152" s="66"/>
      <c r="Y152" s="66"/>
      <c r="Z152" s="66"/>
      <c r="AA152" s="66"/>
      <c r="AB152" s="66"/>
      <c r="AC152" s="66"/>
      <c r="AD152" s="66"/>
      <c r="AE152" s="66"/>
      <c r="AF152" s="66"/>
      <c r="AG152" s="66"/>
      <c r="AH152" s="66"/>
      <c r="AR152" s="23"/>
      <c r="BA152" s="179"/>
      <c r="BB152" s="179"/>
      <c r="BC152" s="179"/>
      <c r="BD152" s="179"/>
      <c r="BE152" s="179"/>
      <c r="BF152" s="179"/>
      <c r="BG152" s="179"/>
      <c r="BH152" s="179"/>
      <c r="BI152" s="179"/>
      <c r="BJ152" s="179"/>
      <c r="BK152" s="179"/>
      <c r="BL152" s="179"/>
    </row>
    <row r="153" spans="1:64" ht="15" customHeight="1">
      <c r="A153" s="160"/>
      <c r="B153" s="160"/>
      <c r="C153" s="160"/>
      <c r="D153" s="180"/>
      <c r="E153" s="72"/>
      <c r="F153" s="72"/>
      <c r="G153" s="72"/>
      <c r="H153" s="72"/>
      <c r="I153" s="65"/>
      <c r="J153" s="73"/>
      <c r="K153" s="72"/>
      <c r="L153" s="72"/>
      <c r="M153" s="72"/>
      <c r="N153" s="85">
        <v>12</v>
      </c>
      <c r="O153" s="75"/>
      <c r="P153" s="85">
        <v>2</v>
      </c>
      <c r="Q153" s="72"/>
      <c r="R153" s="72"/>
      <c r="S153" s="64" t="s">
        <v>39</v>
      </c>
      <c r="T153" s="65" t="s">
        <v>42</v>
      </c>
      <c r="U153" s="66"/>
      <c r="V153" s="66"/>
      <c r="W153" s="66"/>
      <c r="X153" s="66"/>
      <c r="Y153" s="66"/>
      <c r="Z153" s="66"/>
      <c r="AA153" s="66"/>
      <c r="AB153" s="66"/>
      <c r="AC153" s="66"/>
      <c r="AD153" s="66"/>
      <c r="AE153" s="66"/>
      <c r="AF153" s="66"/>
      <c r="AG153" s="66"/>
      <c r="AH153" s="66"/>
      <c r="AR153" s="23"/>
      <c r="BA153" s="179"/>
      <c r="BB153" s="179"/>
      <c r="BC153" s="179"/>
      <c r="BD153" s="179"/>
      <c r="BE153" s="179"/>
      <c r="BF153" s="179"/>
      <c r="BG153" s="179"/>
      <c r="BH153" s="179"/>
      <c r="BI153" s="179"/>
      <c r="BJ153" s="179"/>
      <c r="BK153" s="179"/>
      <c r="BL153" s="179"/>
    </row>
    <row r="154" spans="1:64" ht="15" customHeight="1">
      <c r="A154" s="160"/>
      <c r="B154" s="160"/>
      <c r="C154" s="160"/>
      <c r="D154" s="180"/>
      <c r="E154" s="83"/>
      <c r="F154" s="64"/>
      <c r="G154" s="84"/>
      <c r="H154" s="72"/>
      <c r="I154" s="65"/>
      <c r="J154" s="73"/>
      <c r="K154" s="66"/>
      <c r="L154" s="66"/>
      <c r="M154" s="66"/>
      <c r="N154" s="66"/>
      <c r="O154" s="66"/>
      <c r="P154" s="66"/>
      <c r="Q154" s="66"/>
      <c r="R154" s="66"/>
      <c r="S154" s="64" t="s">
        <v>41</v>
      </c>
      <c r="T154" s="65" t="s">
        <v>40</v>
      </c>
      <c r="U154" s="66"/>
      <c r="V154" s="66"/>
      <c r="W154" s="66"/>
      <c r="X154" s="66"/>
      <c r="Y154" s="66"/>
      <c r="Z154" s="66"/>
      <c r="AA154" s="66"/>
      <c r="AB154" s="66"/>
      <c r="AC154" s="66"/>
      <c r="AD154" s="66"/>
      <c r="AE154" s="66"/>
      <c r="AF154" s="66"/>
      <c r="AG154" s="66"/>
      <c r="AH154" s="66"/>
      <c r="AR154" s="23"/>
      <c r="BA154" s="179"/>
      <c r="BB154" s="179"/>
      <c r="BC154" s="179"/>
      <c r="BD154" s="179"/>
      <c r="BE154" s="179"/>
      <c r="BF154" s="179"/>
      <c r="BG154" s="179"/>
      <c r="BH154" s="179"/>
      <c r="BI154" s="179"/>
      <c r="BJ154" s="179"/>
      <c r="BK154" s="179"/>
      <c r="BL154" s="179"/>
    </row>
    <row r="155" spans="1:64" ht="15" customHeight="1">
      <c r="A155" s="160"/>
      <c r="B155" s="160"/>
      <c r="C155" s="160"/>
      <c r="D155" s="180"/>
      <c r="E155" s="83"/>
      <c r="F155" s="64"/>
      <c r="G155" s="84"/>
      <c r="H155" s="72"/>
      <c r="I155" s="65"/>
      <c r="J155" s="73"/>
      <c r="K155" s="66"/>
      <c r="L155" s="66"/>
      <c r="M155" s="66"/>
      <c r="N155" s="66"/>
      <c r="O155" s="66"/>
      <c r="P155" s="66"/>
      <c r="Q155" s="66"/>
      <c r="R155" s="66"/>
      <c r="S155" s="64"/>
      <c r="T155" s="65"/>
      <c r="U155" s="66"/>
      <c r="V155" s="66"/>
      <c r="W155" s="66"/>
      <c r="X155" s="66"/>
      <c r="Y155" s="66"/>
      <c r="Z155" s="66"/>
      <c r="AA155" s="66"/>
      <c r="AB155" s="66"/>
      <c r="AC155" s="66"/>
      <c r="AD155" s="66"/>
      <c r="AE155" s="66"/>
      <c r="AF155" s="66"/>
      <c r="AG155" s="66"/>
      <c r="AH155" s="66"/>
      <c r="AR155" s="23"/>
      <c r="BA155" s="179"/>
      <c r="BB155" s="179"/>
      <c r="BC155" s="179"/>
      <c r="BD155" s="179"/>
      <c r="BE155" s="179"/>
      <c r="BF155" s="179"/>
      <c r="BG155" s="179"/>
      <c r="BH155" s="179"/>
      <c r="BI155" s="179"/>
      <c r="BJ155" s="179"/>
      <c r="BK155" s="179"/>
      <c r="BL155" s="179"/>
    </row>
    <row r="156" spans="1:64" ht="15" customHeight="1">
      <c r="A156" s="160"/>
      <c r="B156" s="160"/>
      <c r="C156" s="160"/>
      <c r="D156" s="180"/>
      <c r="E156" s="83" t="s">
        <v>64</v>
      </c>
      <c r="F156" s="64"/>
      <c r="G156" s="84"/>
      <c r="H156" s="72"/>
      <c r="I156" s="65"/>
      <c r="J156" s="73"/>
      <c r="K156" s="66"/>
      <c r="L156" s="66"/>
      <c r="M156" s="66"/>
      <c r="N156" s="66"/>
      <c r="O156" s="66"/>
      <c r="P156" s="66"/>
      <c r="Q156" s="66"/>
      <c r="R156" s="66"/>
      <c r="S156" s="64"/>
      <c r="T156" s="65"/>
      <c r="U156" s="66"/>
      <c r="V156" s="66"/>
      <c r="W156" s="66"/>
      <c r="X156" s="66"/>
      <c r="Y156" s="66"/>
      <c r="Z156" s="66"/>
      <c r="AA156" s="66"/>
      <c r="AB156" s="66"/>
      <c r="AC156" s="66"/>
      <c r="AD156" s="66"/>
      <c r="AE156" s="66"/>
      <c r="AF156" s="66"/>
      <c r="AG156" s="66"/>
      <c r="AH156" s="66"/>
      <c r="AR156" s="23"/>
      <c r="BA156" s="179"/>
      <c r="BB156" s="179"/>
      <c r="BC156" s="179"/>
      <c r="BD156" s="179"/>
      <c r="BE156" s="179"/>
      <c r="BF156" s="179"/>
      <c r="BG156" s="179"/>
      <c r="BH156" s="179"/>
      <c r="BI156" s="179"/>
      <c r="BJ156" s="179"/>
      <c r="BK156" s="179"/>
      <c r="BL156" s="179"/>
    </row>
    <row r="157" spans="1:64" ht="15" customHeight="1">
      <c r="A157" s="160"/>
      <c r="B157" s="160"/>
      <c r="C157" s="160"/>
      <c r="D157" s="183" t="s">
        <v>38</v>
      </c>
      <c r="E157" s="184"/>
      <c r="F157" s="185"/>
      <c r="G157" s="186"/>
      <c r="H157" s="187"/>
      <c r="I157" s="188"/>
      <c r="J157" s="189"/>
      <c r="K157" s="190"/>
      <c r="L157" s="190"/>
      <c r="M157" s="190"/>
      <c r="N157" s="183" t="s">
        <v>42</v>
      </c>
      <c r="O157" s="184"/>
      <c r="P157" s="190"/>
      <c r="Q157" s="190"/>
      <c r="R157" s="190"/>
      <c r="S157" s="185"/>
      <c r="T157" s="188"/>
      <c r="U157" s="190"/>
      <c r="V157" s="190"/>
      <c r="W157" s="183" t="s">
        <v>40</v>
      </c>
      <c r="X157" s="184"/>
      <c r="Y157" s="190"/>
      <c r="Z157" s="190"/>
      <c r="AA157" s="190"/>
      <c r="AB157" s="190"/>
      <c r="AC157" s="190"/>
      <c r="AD157" s="190"/>
      <c r="AE157" s="66"/>
      <c r="AF157" s="66"/>
      <c r="AG157" s="66"/>
      <c r="AH157" s="66"/>
      <c r="AR157" s="23"/>
      <c r="BA157" s="179"/>
      <c r="BB157" s="179"/>
      <c r="BC157" s="179"/>
      <c r="BD157" s="179"/>
      <c r="BE157" s="179"/>
      <c r="BF157" s="179"/>
      <c r="BG157" s="179"/>
      <c r="BH157" s="179"/>
      <c r="BI157" s="179"/>
      <c r="BJ157" s="179"/>
      <c r="BK157" s="179"/>
      <c r="BL157" s="179"/>
    </row>
    <row r="158" spans="1:64" ht="15" customHeight="1">
      <c r="A158" s="160"/>
      <c r="B158" s="160"/>
      <c r="C158" s="160"/>
      <c r="D158" s="180"/>
      <c r="E158" s="64" t="s">
        <v>37</v>
      </c>
      <c r="F158" s="191">
        <f>N152</f>
        <v>42</v>
      </c>
      <c r="G158" s="191" t="s">
        <v>46</v>
      </c>
      <c r="H158" s="192">
        <f>P153</f>
        <v>2</v>
      </c>
      <c r="I158" s="64" t="s">
        <v>12</v>
      </c>
      <c r="J158" s="192">
        <f>N153</f>
        <v>12</v>
      </c>
      <c r="K158" s="192" t="s">
        <v>46</v>
      </c>
      <c r="L158" s="192">
        <f>P152</f>
        <v>7</v>
      </c>
      <c r="M158" s="53"/>
      <c r="N158" s="53"/>
      <c r="O158" s="64" t="s">
        <v>39</v>
      </c>
      <c r="P158" s="92">
        <f>N152</f>
        <v>42</v>
      </c>
      <c r="Q158" s="95" t="s">
        <v>50</v>
      </c>
      <c r="R158" s="171">
        <v>1</v>
      </c>
      <c r="S158" s="64" t="s">
        <v>12</v>
      </c>
      <c r="T158" s="76">
        <f>P158/R158</f>
        <v>42</v>
      </c>
      <c r="U158" s="89"/>
      <c r="V158" s="89"/>
      <c r="W158" s="53"/>
      <c r="X158" s="64" t="s">
        <v>41</v>
      </c>
      <c r="Y158" s="92">
        <f>P152</f>
        <v>7</v>
      </c>
      <c r="Z158" s="64" t="s">
        <v>46</v>
      </c>
      <c r="AA158" s="171">
        <v>1</v>
      </c>
      <c r="AB158" s="75" t="s">
        <v>12</v>
      </c>
      <c r="AC158" s="76">
        <f>Y158*AA158</f>
        <v>7</v>
      </c>
      <c r="AD158" s="66"/>
      <c r="AE158" s="66"/>
      <c r="AF158" s="66"/>
      <c r="AG158" s="66"/>
      <c r="AH158" s="66"/>
      <c r="AR158" s="23"/>
      <c r="BA158" s="179"/>
      <c r="BB158" s="179"/>
      <c r="BC158" s="179"/>
      <c r="BD158" s="179"/>
      <c r="BE158" s="179"/>
      <c r="BF158" s="179"/>
      <c r="BG158" s="179"/>
      <c r="BH158" s="179"/>
      <c r="BI158" s="179"/>
      <c r="BJ158" s="179"/>
      <c r="BK158" s="179"/>
      <c r="BL158" s="179"/>
    </row>
    <row r="159" spans="1:64" ht="15" customHeight="1">
      <c r="A159" s="160"/>
      <c r="B159" s="160"/>
      <c r="C159" s="160"/>
      <c r="D159" s="180"/>
      <c r="E159" s="64"/>
      <c r="F159" s="64"/>
      <c r="G159" s="193">
        <v>1</v>
      </c>
      <c r="H159" s="89"/>
      <c r="I159" s="64"/>
      <c r="J159" s="89"/>
      <c r="K159" s="193">
        <v>1</v>
      </c>
      <c r="L159" s="89"/>
      <c r="M159" s="53"/>
      <c r="N159" s="53"/>
      <c r="O159" s="64"/>
      <c r="P159" s="64">
        <f>N153</f>
        <v>12</v>
      </c>
      <c r="Q159" s="95" t="s">
        <v>50</v>
      </c>
      <c r="R159" s="173">
        <v>1</v>
      </c>
      <c r="S159" s="64"/>
      <c r="T159" s="81">
        <f>P159/R159</f>
        <v>12</v>
      </c>
      <c r="U159" s="89"/>
      <c r="V159" s="89"/>
      <c r="W159" s="53"/>
      <c r="X159" s="64"/>
      <c r="Y159" s="64">
        <f>P153</f>
        <v>2</v>
      </c>
      <c r="Z159" s="64" t="s">
        <v>46</v>
      </c>
      <c r="AA159" s="173">
        <v>1</v>
      </c>
      <c r="AB159" s="75"/>
      <c r="AC159" s="81">
        <f>Y159*AA159</f>
        <v>2</v>
      </c>
      <c r="AD159" s="66"/>
      <c r="AE159" s="66"/>
      <c r="AF159" s="66"/>
      <c r="AG159" s="66"/>
      <c r="AH159" s="66"/>
      <c r="AR159" s="23"/>
      <c r="AU159" s="169" t="s">
        <v>62</v>
      </c>
      <c r="BA159" s="179"/>
      <c r="BB159" s="179"/>
      <c r="BC159" s="179"/>
      <c r="BD159" s="179"/>
      <c r="BE159" s="179"/>
      <c r="BF159" s="179"/>
      <c r="BG159" s="179"/>
      <c r="BH159" s="179"/>
      <c r="BI159" s="179"/>
      <c r="BJ159" s="179"/>
      <c r="BK159" s="179"/>
      <c r="BL159" s="179"/>
    </row>
    <row r="160" spans="1:64" ht="15" customHeight="1">
      <c r="A160" s="160"/>
      <c r="B160" s="160"/>
      <c r="C160" s="160"/>
      <c r="D160" s="180"/>
      <c r="E160" s="72"/>
      <c r="F160" s="66"/>
      <c r="G160" s="66"/>
      <c r="H160" s="66"/>
      <c r="I160" s="66"/>
      <c r="J160" s="66"/>
      <c r="K160" s="66"/>
      <c r="L160" s="66"/>
      <c r="M160" s="66"/>
      <c r="N160" s="66"/>
      <c r="O160" s="66"/>
      <c r="P160" s="66"/>
      <c r="Q160" s="66"/>
      <c r="R160" s="66"/>
      <c r="S160" s="66"/>
      <c r="T160" s="66"/>
      <c r="U160" s="66"/>
      <c r="V160" s="66"/>
      <c r="W160" s="66"/>
      <c r="X160" s="66"/>
      <c r="Y160" s="66"/>
      <c r="Z160" s="66"/>
      <c r="AA160" s="66"/>
      <c r="AB160" s="170"/>
      <c r="AC160" s="72"/>
      <c r="AR160" s="23"/>
      <c r="AU160" s="169" t="s">
        <v>63</v>
      </c>
      <c r="BA160" s="179"/>
      <c r="BB160" s="179"/>
      <c r="BC160" s="179"/>
      <c r="BD160" s="179"/>
      <c r="BE160" s="179"/>
      <c r="BF160" s="179"/>
      <c r="BG160" s="179"/>
      <c r="BH160" s="179"/>
      <c r="BI160" s="179"/>
      <c r="BJ160" s="179"/>
      <c r="BK160" s="179"/>
      <c r="BL160" s="179"/>
    </row>
    <row r="161" spans="1:64" ht="15" customHeight="1">
      <c r="A161" s="160"/>
      <c r="B161" s="160"/>
      <c r="C161" s="160"/>
      <c r="D161" s="180"/>
      <c r="E161" s="72"/>
      <c r="F161" s="99" t="str">
        <f>IF(F158*H158=G159,AU159,AU160)</f>
        <v>¡Inténtalo Nuevamente!</v>
      </c>
      <c r="H161" s="66"/>
      <c r="I161" s="66"/>
      <c r="J161" s="66"/>
      <c r="K161" s="99" t="str">
        <f>IF(J158*L158=K159,AU159,AU160)</f>
        <v>¡Inténtalo Nuevamente!</v>
      </c>
      <c r="L161" s="66"/>
      <c r="M161" s="66"/>
      <c r="N161" s="66"/>
      <c r="O161" s="66"/>
      <c r="P161" s="66"/>
      <c r="Q161" s="66"/>
      <c r="R161" s="162" t="str">
        <f>IF(T158=P152,$AU$134,$AU$135)</f>
        <v>¡Inténtalo Nuevamente!</v>
      </c>
      <c r="S161" s="66"/>
      <c r="T161" s="66"/>
      <c r="U161" s="66"/>
      <c r="V161" s="66"/>
      <c r="W161" s="66"/>
      <c r="X161" s="66"/>
      <c r="Y161" s="66"/>
      <c r="Z161" s="66"/>
      <c r="AA161" s="162" t="str">
        <f>IF(AC158=N152,$AU$134,$AU$135)</f>
        <v>¡Inténtalo Nuevamente!</v>
      </c>
      <c r="AB161" s="170"/>
      <c r="AC161" s="72"/>
      <c r="AR161" s="23"/>
      <c r="BA161" s="179"/>
      <c r="BB161" s="179"/>
      <c r="BC161" s="179"/>
      <c r="BD161" s="179"/>
      <c r="BE161" s="179"/>
      <c r="BF161" s="179"/>
      <c r="BG161" s="179"/>
      <c r="BH161" s="179"/>
      <c r="BI161" s="179"/>
      <c r="BJ161" s="179"/>
      <c r="BK161" s="179"/>
      <c r="BL161" s="179"/>
    </row>
    <row r="162" spans="1:64" ht="15" customHeight="1">
      <c r="A162" s="160"/>
      <c r="B162" s="160"/>
      <c r="C162" s="160"/>
      <c r="D162" s="180"/>
      <c r="E162" s="72"/>
      <c r="F162" s="66"/>
      <c r="G162" s="66"/>
      <c r="H162" s="66"/>
      <c r="I162" s="66"/>
      <c r="J162" s="66"/>
      <c r="K162" s="66"/>
      <c r="L162" s="66"/>
      <c r="M162" s="66"/>
      <c r="N162" s="66"/>
      <c r="O162" s="66"/>
      <c r="P162" s="66"/>
      <c r="Q162" s="66"/>
      <c r="R162" s="162" t="str">
        <f>IF(T159=P153,$AU$134,$AU$135)</f>
        <v>¡Inténtalo Nuevamente!</v>
      </c>
      <c r="S162" s="66"/>
      <c r="T162" s="66"/>
      <c r="U162" s="66"/>
      <c r="V162" s="66"/>
      <c r="W162" s="66"/>
      <c r="X162" s="66"/>
      <c r="Y162" s="66"/>
      <c r="Z162" s="66"/>
      <c r="AA162" s="162" t="str">
        <f>IF(AC159=N153,$AU$134,$AU$135)</f>
        <v>¡Inténtalo Nuevamente!</v>
      </c>
      <c r="AB162" s="170"/>
      <c r="AC162" s="72"/>
      <c r="AR162" s="23"/>
      <c r="BA162" s="179"/>
      <c r="BB162" s="179"/>
      <c r="BC162" s="179"/>
      <c r="BD162" s="179"/>
      <c r="BE162" s="179"/>
      <c r="BF162" s="179"/>
      <c r="BG162" s="179"/>
      <c r="BH162" s="179"/>
      <c r="BI162" s="179"/>
      <c r="BJ162" s="179"/>
      <c r="BK162" s="179"/>
      <c r="BL162" s="179"/>
    </row>
    <row r="163" spans="1:64" ht="15" customHeight="1">
      <c r="A163" s="160"/>
      <c r="B163" s="160"/>
      <c r="C163" s="160"/>
      <c r="D163" s="180"/>
      <c r="E163" s="176"/>
      <c r="F163" s="177"/>
      <c r="G163" s="181"/>
      <c r="H163" s="160"/>
      <c r="I163" s="178"/>
      <c r="J163" s="178"/>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0"/>
      <c r="AJ163" s="160"/>
      <c r="AK163" s="160"/>
      <c r="AL163" s="160"/>
      <c r="AM163" s="160"/>
      <c r="AN163" s="160"/>
      <c r="AO163" s="160"/>
      <c r="AP163" s="160"/>
      <c r="AQ163" s="160"/>
      <c r="AR163" s="23"/>
      <c r="AS163" s="160"/>
      <c r="AT163" s="160"/>
      <c r="AU163" s="179"/>
      <c r="AV163" s="179"/>
      <c r="AW163" s="179"/>
      <c r="AX163" s="179"/>
      <c r="AY163" s="179"/>
      <c r="AZ163" s="179"/>
      <c r="BA163" s="179"/>
      <c r="BB163" s="179"/>
      <c r="BC163" s="179"/>
      <c r="BD163" s="179"/>
      <c r="BE163" s="179"/>
      <c r="BF163" s="179"/>
      <c r="BG163" s="179"/>
      <c r="BH163" s="179"/>
      <c r="BI163" s="179"/>
      <c r="BJ163" s="179"/>
      <c r="BK163" s="179"/>
      <c r="BL163" s="179"/>
    </row>
    <row r="164" spans="1:64" ht="15" customHeight="1">
      <c r="A164" s="160"/>
      <c r="B164" s="160"/>
      <c r="C164" s="160"/>
      <c r="D164" s="180"/>
      <c r="E164" s="176"/>
      <c r="F164" s="177"/>
      <c r="G164" s="181"/>
      <c r="H164" s="160"/>
      <c r="I164" s="178"/>
      <c r="J164" s="178"/>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160"/>
      <c r="AM164" s="160"/>
      <c r="AN164" s="160"/>
      <c r="AO164" s="160"/>
      <c r="AP164" s="160"/>
      <c r="AQ164" s="160"/>
      <c r="AR164" s="23"/>
      <c r="AS164" s="160"/>
      <c r="AT164" s="160"/>
      <c r="AU164" s="179"/>
      <c r="AV164" s="179"/>
      <c r="AW164" s="179"/>
      <c r="AX164" s="179"/>
      <c r="AY164" s="179"/>
      <c r="AZ164" s="179"/>
      <c r="BA164" s="179"/>
      <c r="BB164" s="179"/>
      <c r="BC164" s="179"/>
      <c r="BD164" s="179"/>
      <c r="BE164" s="179"/>
      <c r="BF164" s="179"/>
      <c r="BG164" s="179"/>
      <c r="BH164" s="179"/>
      <c r="BI164" s="179"/>
      <c r="BJ164" s="179"/>
      <c r="BK164" s="179"/>
      <c r="BL164" s="179"/>
    </row>
    <row r="165" spans="1:64" ht="15" customHeight="1">
      <c r="A165" s="160"/>
      <c r="B165" s="160"/>
      <c r="C165" s="160"/>
      <c r="D165" s="180"/>
      <c r="E165" s="176"/>
      <c r="F165" s="177"/>
      <c r="G165" s="181"/>
      <c r="H165" s="160"/>
      <c r="I165" s="178"/>
      <c r="J165" s="178"/>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0"/>
      <c r="AK165" s="160"/>
      <c r="AL165" s="160"/>
      <c r="AM165" s="160"/>
      <c r="AN165" s="160"/>
      <c r="AO165" s="160"/>
      <c r="AP165" s="160"/>
      <c r="AQ165" s="160"/>
      <c r="AR165" s="23"/>
      <c r="AS165" s="160"/>
      <c r="AT165" s="160"/>
      <c r="AU165" s="179"/>
      <c r="AV165" s="179"/>
      <c r="AW165" s="179"/>
      <c r="AX165" s="179"/>
      <c r="AY165" s="179"/>
      <c r="AZ165" s="179"/>
      <c r="BA165" s="179"/>
      <c r="BB165" s="179"/>
      <c r="BC165" s="179"/>
      <c r="BD165" s="179"/>
      <c r="BE165" s="179"/>
      <c r="BF165" s="179"/>
      <c r="BG165" s="179"/>
      <c r="BH165" s="179"/>
      <c r="BI165" s="179"/>
      <c r="BJ165" s="179"/>
      <c r="BK165" s="179"/>
      <c r="BL165" s="179"/>
    </row>
    <row r="166" spans="1:64" ht="15" customHeight="1">
      <c r="A166" s="160"/>
      <c r="B166" s="160"/>
      <c r="C166" s="160"/>
      <c r="D166" s="182" t="s">
        <v>67</v>
      </c>
      <c r="E166" s="72" t="s">
        <v>53</v>
      </c>
      <c r="F166" s="72"/>
      <c r="G166" s="72"/>
      <c r="H166" s="72"/>
      <c r="I166" s="65"/>
      <c r="J166" s="73"/>
      <c r="K166" s="72"/>
      <c r="L166" s="72"/>
      <c r="M166" s="72"/>
      <c r="N166" s="111">
        <v>16</v>
      </c>
      <c r="O166" s="75" t="s">
        <v>12</v>
      </c>
      <c r="P166" s="109">
        <v>8</v>
      </c>
      <c r="Q166" s="72"/>
      <c r="R166" s="72"/>
      <c r="S166" s="64" t="s">
        <v>37</v>
      </c>
      <c r="T166" s="65" t="s">
        <v>38</v>
      </c>
      <c r="U166" s="66"/>
      <c r="V166" s="66"/>
      <c r="W166" s="66"/>
      <c r="X166" s="66"/>
      <c r="Y166" s="66"/>
      <c r="Z166" s="66"/>
      <c r="AA166" s="66"/>
      <c r="AB166" s="66"/>
      <c r="AC166" s="66"/>
      <c r="AD166" s="66"/>
      <c r="AE166" s="66"/>
      <c r="AF166" s="66"/>
      <c r="AG166" s="66"/>
      <c r="AH166" s="66"/>
      <c r="AR166" s="23"/>
      <c r="BA166" s="179"/>
      <c r="BB166" s="179"/>
      <c r="BC166" s="179"/>
      <c r="BD166" s="179"/>
      <c r="BE166" s="179"/>
      <c r="BF166" s="179"/>
      <c r="BG166" s="179"/>
      <c r="BH166" s="179"/>
      <c r="BI166" s="179"/>
      <c r="BJ166" s="179"/>
      <c r="BK166" s="179"/>
      <c r="BL166" s="179"/>
    </row>
    <row r="167" spans="1:64" ht="15" customHeight="1">
      <c r="A167" s="160"/>
      <c r="B167" s="160"/>
      <c r="C167" s="160"/>
      <c r="D167" s="180"/>
      <c r="E167" s="72"/>
      <c r="F167" s="72"/>
      <c r="G167" s="72"/>
      <c r="H167" s="72"/>
      <c r="I167" s="65"/>
      <c r="J167" s="73"/>
      <c r="K167" s="72"/>
      <c r="L167" s="72"/>
      <c r="M167" s="72"/>
      <c r="N167" s="85">
        <v>6</v>
      </c>
      <c r="O167" s="75"/>
      <c r="P167" s="85">
        <v>3</v>
      </c>
      <c r="Q167" s="72"/>
      <c r="R167" s="72"/>
      <c r="S167" s="64" t="s">
        <v>39</v>
      </c>
      <c r="T167" s="65" t="s">
        <v>42</v>
      </c>
      <c r="U167" s="66"/>
      <c r="V167" s="66"/>
      <c r="W167" s="66"/>
      <c r="X167" s="66"/>
      <c r="Y167" s="66"/>
      <c r="Z167" s="66"/>
      <c r="AA167" s="66"/>
      <c r="AB167" s="66"/>
      <c r="AC167" s="66"/>
      <c r="AD167" s="66"/>
      <c r="AE167" s="66"/>
      <c r="AF167" s="66"/>
      <c r="AG167" s="66"/>
      <c r="AH167" s="66"/>
      <c r="AR167" s="23"/>
      <c r="BA167" s="179"/>
      <c r="BB167" s="179"/>
      <c r="BC167" s="179"/>
      <c r="BD167" s="179"/>
      <c r="BE167" s="179"/>
      <c r="BF167" s="179"/>
      <c r="BG167" s="179"/>
      <c r="BH167" s="179"/>
      <c r="BI167" s="179"/>
      <c r="BJ167" s="179"/>
      <c r="BK167" s="179"/>
      <c r="BL167" s="179"/>
    </row>
    <row r="168" spans="1:64" ht="15" customHeight="1">
      <c r="A168" s="160"/>
      <c r="B168" s="160"/>
      <c r="C168" s="160"/>
      <c r="D168" s="180"/>
      <c r="E168" s="83"/>
      <c r="F168" s="64"/>
      <c r="G168" s="84"/>
      <c r="H168" s="72"/>
      <c r="I168" s="65"/>
      <c r="J168" s="73"/>
      <c r="K168" s="66"/>
      <c r="L168" s="66"/>
      <c r="M168" s="66"/>
      <c r="N168" s="66"/>
      <c r="O168" s="66"/>
      <c r="P168" s="66"/>
      <c r="Q168" s="66"/>
      <c r="R168" s="66"/>
      <c r="S168" s="64" t="s">
        <v>41</v>
      </c>
      <c r="T168" s="65" t="s">
        <v>40</v>
      </c>
      <c r="U168" s="66"/>
      <c r="V168" s="66"/>
      <c r="W168" s="66"/>
      <c r="X168" s="66"/>
      <c r="Y168" s="66"/>
      <c r="Z168" s="66"/>
      <c r="AA168" s="66"/>
      <c r="AB168" s="66"/>
      <c r="AC168" s="66"/>
      <c r="AD168" s="66"/>
      <c r="AE168" s="66"/>
      <c r="AF168" s="66"/>
      <c r="AG168" s="66"/>
      <c r="AH168" s="66"/>
      <c r="AR168" s="23"/>
      <c r="BA168" s="179"/>
      <c r="BB168" s="179"/>
      <c r="BC168" s="179"/>
      <c r="BD168" s="179"/>
      <c r="BE168" s="179"/>
      <c r="BF168" s="179"/>
      <c r="BG168" s="179"/>
      <c r="BH168" s="179"/>
      <c r="BI168" s="179"/>
      <c r="BJ168" s="179"/>
      <c r="BK168" s="179"/>
      <c r="BL168" s="179"/>
    </row>
    <row r="169" spans="1:64" ht="15" customHeight="1">
      <c r="A169" s="160"/>
      <c r="B169" s="160"/>
      <c r="C169" s="160"/>
      <c r="D169" s="180"/>
      <c r="E169" s="83"/>
      <c r="F169" s="64"/>
      <c r="G169" s="84"/>
      <c r="H169" s="72"/>
      <c r="I169" s="65"/>
      <c r="J169" s="73"/>
      <c r="K169" s="66"/>
      <c r="L169" s="66"/>
      <c r="M169" s="66"/>
      <c r="N169" s="66"/>
      <c r="O169" s="66"/>
      <c r="P169" s="66"/>
      <c r="Q169" s="66"/>
      <c r="R169" s="66"/>
      <c r="S169" s="64"/>
      <c r="T169" s="65"/>
      <c r="U169" s="66"/>
      <c r="V169" s="66"/>
      <c r="W169" s="66"/>
      <c r="X169" s="66"/>
      <c r="Y169" s="66"/>
      <c r="Z169" s="66"/>
      <c r="AA169" s="66"/>
      <c r="AB169" s="66"/>
      <c r="AC169" s="66"/>
      <c r="AD169" s="66"/>
      <c r="AE169" s="66"/>
      <c r="AF169" s="66"/>
      <c r="AG169" s="66"/>
      <c r="AH169" s="66"/>
      <c r="AR169" s="23"/>
      <c r="BA169" s="179"/>
      <c r="BB169" s="179"/>
      <c r="BC169" s="179"/>
      <c r="BD169" s="179"/>
      <c r="BE169" s="179"/>
      <c r="BF169" s="179"/>
      <c r="BG169" s="179"/>
      <c r="BH169" s="179"/>
      <c r="BI169" s="179"/>
      <c r="BJ169" s="179"/>
      <c r="BK169" s="179"/>
      <c r="BL169" s="179"/>
    </row>
    <row r="170" spans="1:64" ht="15" customHeight="1">
      <c r="A170" s="160"/>
      <c r="B170" s="160"/>
      <c r="C170" s="160"/>
      <c r="D170" s="180"/>
      <c r="E170" s="83" t="s">
        <v>64</v>
      </c>
      <c r="F170" s="64"/>
      <c r="G170" s="84"/>
      <c r="H170" s="72"/>
      <c r="I170" s="65"/>
      <c r="J170" s="73"/>
      <c r="K170" s="66"/>
      <c r="L170" s="66"/>
      <c r="M170" s="66"/>
      <c r="N170" s="66"/>
      <c r="O170" s="66"/>
      <c r="P170" s="66"/>
      <c r="Q170" s="66"/>
      <c r="R170" s="66"/>
      <c r="S170" s="64"/>
      <c r="T170" s="65"/>
      <c r="U170" s="66"/>
      <c r="V170" s="66"/>
      <c r="W170" s="66"/>
      <c r="X170" s="66"/>
      <c r="Y170" s="66"/>
      <c r="Z170" s="66"/>
      <c r="AA170" s="66"/>
      <c r="AB170" s="66"/>
      <c r="AC170" s="66"/>
      <c r="AD170" s="66"/>
      <c r="AE170" s="66"/>
      <c r="AF170" s="66"/>
      <c r="AG170" s="66"/>
      <c r="AH170" s="66"/>
      <c r="AR170" s="23"/>
      <c r="BA170" s="179"/>
      <c r="BB170" s="179"/>
      <c r="BC170" s="179"/>
      <c r="BD170" s="179"/>
      <c r="BE170" s="179"/>
      <c r="BF170" s="179"/>
      <c r="BG170" s="179"/>
      <c r="BH170" s="179"/>
      <c r="BI170" s="179"/>
      <c r="BJ170" s="179"/>
      <c r="BK170" s="179"/>
      <c r="BL170" s="179"/>
    </row>
    <row r="171" spans="1:64" ht="15" customHeight="1">
      <c r="A171" s="160"/>
      <c r="B171" s="160"/>
      <c r="C171" s="160"/>
      <c r="D171" s="183" t="s">
        <v>38</v>
      </c>
      <c r="E171" s="184"/>
      <c r="F171" s="185"/>
      <c r="G171" s="186"/>
      <c r="H171" s="187"/>
      <c r="I171" s="188"/>
      <c r="J171" s="189"/>
      <c r="K171" s="190"/>
      <c r="L171" s="190"/>
      <c r="M171" s="190"/>
      <c r="N171" s="183" t="s">
        <v>42</v>
      </c>
      <c r="O171" s="184"/>
      <c r="P171" s="190"/>
      <c r="Q171" s="190"/>
      <c r="R171" s="190"/>
      <c r="S171" s="185"/>
      <c r="T171" s="188"/>
      <c r="U171" s="190"/>
      <c r="V171" s="190"/>
      <c r="W171" s="183" t="s">
        <v>40</v>
      </c>
      <c r="X171" s="184"/>
      <c r="Y171" s="190"/>
      <c r="Z171" s="190"/>
      <c r="AA171" s="190"/>
      <c r="AB171" s="190"/>
      <c r="AC171" s="190"/>
      <c r="AD171" s="190"/>
      <c r="AE171" s="66"/>
      <c r="AF171" s="66"/>
      <c r="AG171" s="66"/>
      <c r="AH171" s="66"/>
      <c r="AR171" s="23"/>
      <c r="BA171" s="179"/>
      <c r="BB171" s="179"/>
      <c r="BC171" s="179"/>
      <c r="BD171" s="179"/>
      <c r="BE171" s="179"/>
      <c r="BF171" s="179"/>
      <c r="BG171" s="179"/>
      <c r="BH171" s="179"/>
      <c r="BI171" s="179"/>
      <c r="BJ171" s="179"/>
      <c r="BK171" s="179"/>
      <c r="BL171" s="179"/>
    </row>
    <row r="172" spans="1:64" ht="15" customHeight="1">
      <c r="A172" s="160"/>
      <c r="B172" s="160"/>
      <c r="C172" s="160"/>
      <c r="D172" s="180"/>
      <c r="E172" s="64" t="s">
        <v>41</v>
      </c>
      <c r="F172" s="64">
        <f>N166</f>
        <v>16</v>
      </c>
      <c r="G172" s="64" t="s">
        <v>46</v>
      </c>
      <c r="H172" s="89">
        <f>P167</f>
        <v>3</v>
      </c>
      <c r="I172" s="64" t="s">
        <v>12</v>
      </c>
      <c r="J172" s="89">
        <f>N167</f>
        <v>6</v>
      </c>
      <c r="K172" s="89" t="s">
        <v>46</v>
      </c>
      <c r="L172" s="89">
        <f>P166</f>
        <v>8</v>
      </c>
      <c r="M172" s="53"/>
      <c r="N172" s="53"/>
      <c r="O172" s="64" t="s">
        <v>39</v>
      </c>
      <c r="P172" s="92">
        <f>N166</f>
        <v>16</v>
      </c>
      <c r="Q172" s="95" t="s">
        <v>50</v>
      </c>
      <c r="R172" s="171">
        <v>1</v>
      </c>
      <c r="S172" s="64" t="s">
        <v>12</v>
      </c>
      <c r="T172" s="76">
        <f>P172/R172</f>
        <v>16</v>
      </c>
      <c r="U172" s="89"/>
      <c r="V172" s="89"/>
      <c r="W172" s="53"/>
      <c r="X172" s="64" t="s">
        <v>41</v>
      </c>
      <c r="Y172" s="92">
        <f>P166</f>
        <v>8</v>
      </c>
      <c r="Z172" s="64" t="s">
        <v>46</v>
      </c>
      <c r="AA172" s="171">
        <v>1</v>
      </c>
      <c r="AB172" s="75" t="s">
        <v>12</v>
      </c>
      <c r="AC172" s="76">
        <f>Y172*AA172</f>
        <v>8</v>
      </c>
      <c r="AD172" s="66"/>
      <c r="AE172" s="66"/>
      <c r="AF172" s="66"/>
      <c r="AG172" s="66"/>
      <c r="AH172" s="66"/>
      <c r="AR172" s="23"/>
      <c r="BA172" s="179"/>
      <c r="BB172" s="179"/>
      <c r="BC172" s="179"/>
      <c r="BD172" s="179"/>
      <c r="BE172" s="179"/>
      <c r="BF172" s="179"/>
      <c r="BG172" s="179"/>
      <c r="BH172" s="179"/>
      <c r="BI172" s="179"/>
      <c r="BJ172" s="179"/>
      <c r="BK172" s="179"/>
      <c r="BL172" s="179"/>
    </row>
    <row r="173" spans="1:64" ht="15" customHeight="1">
      <c r="A173" s="160"/>
      <c r="B173" s="160"/>
      <c r="C173" s="160"/>
      <c r="D173" s="180"/>
      <c r="E173" s="64"/>
      <c r="F173" s="64"/>
      <c r="G173" s="172">
        <v>1</v>
      </c>
      <c r="H173" s="89"/>
      <c r="I173" s="64"/>
      <c r="J173" s="89"/>
      <c r="K173" s="172">
        <v>1</v>
      </c>
      <c r="L173" s="89"/>
      <c r="M173" s="53"/>
      <c r="N173" s="53"/>
      <c r="O173" s="64"/>
      <c r="P173" s="64">
        <f>N167</f>
        <v>6</v>
      </c>
      <c r="Q173" s="95" t="s">
        <v>50</v>
      </c>
      <c r="R173" s="173">
        <v>1</v>
      </c>
      <c r="S173" s="64"/>
      <c r="T173" s="81">
        <f>P173/R173</f>
        <v>6</v>
      </c>
      <c r="U173" s="89"/>
      <c r="V173" s="89"/>
      <c r="W173" s="53"/>
      <c r="X173" s="64"/>
      <c r="Y173" s="64">
        <f>P167</f>
        <v>3</v>
      </c>
      <c r="Z173" s="64" t="s">
        <v>46</v>
      </c>
      <c r="AA173" s="173">
        <v>1</v>
      </c>
      <c r="AB173" s="75"/>
      <c r="AC173" s="81">
        <f>Y173*AA173</f>
        <v>3</v>
      </c>
      <c r="AD173" s="66"/>
      <c r="AE173" s="66"/>
      <c r="AF173" s="66"/>
      <c r="AG173" s="66"/>
      <c r="AH173" s="66"/>
      <c r="AR173" s="23"/>
      <c r="AU173" s="169" t="s">
        <v>62</v>
      </c>
      <c r="BA173" s="179"/>
      <c r="BB173" s="179"/>
      <c r="BC173" s="179"/>
      <c r="BD173" s="179"/>
      <c r="BE173" s="179"/>
      <c r="BF173" s="179"/>
      <c r="BG173" s="179"/>
      <c r="BH173" s="179"/>
      <c r="BI173" s="179"/>
      <c r="BJ173" s="179"/>
      <c r="BK173" s="179"/>
      <c r="BL173" s="179"/>
    </row>
    <row r="174" spans="1:64" ht="15" customHeight="1">
      <c r="A174" s="160"/>
      <c r="B174" s="160"/>
      <c r="C174" s="160"/>
      <c r="D174" s="180"/>
      <c r="E174" s="72"/>
      <c r="F174" s="66"/>
      <c r="G174" s="66"/>
      <c r="H174" s="66"/>
      <c r="I174" s="66"/>
      <c r="J174" s="66"/>
      <c r="K174" s="66"/>
      <c r="L174" s="66"/>
      <c r="M174" s="66"/>
      <c r="N174" s="66"/>
      <c r="O174" s="66"/>
      <c r="P174" s="66"/>
      <c r="Q174" s="66"/>
      <c r="R174" s="66"/>
      <c r="S174" s="66"/>
      <c r="T174" s="66"/>
      <c r="U174" s="66"/>
      <c r="V174" s="66"/>
      <c r="W174" s="66"/>
      <c r="X174" s="66"/>
      <c r="Y174" s="66"/>
      <c r="Z174" s="66"/>
      <c r="AA174" s="66"/>
      <c r="AB174" s="170"/>
      <c r="AC174" s="72"/>
      <c r="AR174" s="23"/>
      <c r="AU174" s="169" t="s">
        <v>63</v>
      </c>
      <c r="BA174" s="179"/>
      <c r="BB174" s="179"/>
      <c r="BC174" s="179"/>
      <c r="BD174" s="179"/>
      <c r="BE174" s="179"/>
      <c r="BF174" s="179"/>
      <c r="BG174" s="179"/>
      <c r="BH174" s="179"/>
      <c r="BI174" s="179"/>
      <c r="BJ174" s="179"/>
      <c r="BK174" s="179"/>
      <c r="BL174" s="179"/>
    </row>
    <row r="175" spans="1:64" ht="15" customHeight="1">
      <c r="A175" s="160"/>
      <c r="B175" s="160"/>
      <c r="C175" s="160"/>
      <c r="D175" s="180"/>
      <c r="E175" s="72"/>
      <c r="F175" s="99" t="str">
        <f>IF(F172*H172=G173,AU173,AU174)</f>
        <v>¡Inténtalo Nuevamente!</v>
      </c>
      <c r="H175" s="66"/>
      <c r="I175" s="66"/>
      <c r="J175" s="66"/>
      <c r="K175" s="99" t="str">
        <f>IF(J172*L172=K173,AU173,AU174)</f>
        <v>¡Inténtalo Nuevamente!</v>
      </c>
      <c r="L175" s="66"/>
      <c r="M175" s="66"/>
      <c r="N175" s="66"/>
      <c r="O175" s="66"/>
      <c r="P175" s="66"/>
      <c r="Q175" s="66"/>
      <c r="R175" s="162" t="str">
        <f>IF(T172=P166,$AU$134,$AU$135)</f>
        <v>¡Inténtalo Nuevamente!</v>
      </c>
      <c r="S175" s="66"/>
      <c r="T175" s="66"/>
      <c r="U175" s="66"/>
      <c r="V175" s="66"/>
      <c r="W175" s="66"/>
      <c r="X175" s="66"/>
      <c r="Y175" s="66"/>
      <c r="Z175" s="66"/>
      <c r="AA175" s="162" t="str">
        <f>IF(AC172=N166,$AU$134,$AU$135)</f>
        <v>¡Inténtalo Nuevamente!</v>
      </c>
      <c r="AB175" s="170"/>
      <c r="AC175" s="72"/>
      <c r="AR175" s="23"/>
      <c r="BA175" s="179"/>
      <c r="BB175" s="179"/>
      <c r="BC175" s="179"/>
      <c r="BD175" s="179"/>
      <c r="BE175" s="179"/>
      <c r="BF175" s="179"/>
      <c r="BG175" s="179"/>
      <c r="BH175" s="179"/>
      <c r="BI175" s="179"/>
      <c r="BJ175" s="179"/>
      <c r="BK175" s="179"/>
      <c r="BL175" s="179"/>
    </row>
    <row r="176" spans="1:64" ht="15" customHeight="1">
      <c r="A176" s="160"/>
      <c r="B176" s="160"/>
      <c r="C176" s="160"/>
      <c r="D176" s="180"/>
      <c r="E176" s="72"/>
      <c r="F176" s="66"/>
      <c r="G176" s="66"/>
      <c r="H176" s="66"/>
      <c r="I176" s="66"/>
      <c r="J176" s="66"/>
      <c r="K176" s="66"/>
      <c r="L176" s="66"/>
      <c r="M176" s="66"/>
      <c r="N176" s="66"/>
      <c r="O176" s="66"/>
      <c r="P176" s="66"/>
      <c r="Q176" s="66"/>
      <c r="R176" s="162" t="str">
        <f>IF(T173=P167,$AU$134,$AU$135)</f>
        <v>¡Inténtalo Nuevamente!</v>
      </c>
      <c r="S176" s="66"/>
      <c r="T176" s="66"/>
      <c r="U176" s="66"/>
      <c r="V176" s="66"/>
      <c r="W176" s="66"/>
      <c r="X176" s="66"/>
      <c r="Y176" s="66"/>
      <c r="Z176" s="66"/>
      <c r="AA176" s="162" t="str">
        <f>IF(AC173=N167,$AU$134,$AU$135)</f>
        <v>¡Inténtalo Nuevamente!</v>
      </c>
      <c r="AB176" s="170"/>
      <c r="AC176" s="72"/>
      <c r="AR176" s="23"/>
      <c r="BA176" s="179"/>
      <c r="BB176" s="179"/>
      <c r="BC176" s="179"/>
      <c r="BD176" s="179"/>
      <c r="BE176" s="179"/>
      <c r="BF176" s="179"/>
      <c r="BG176" s="179"/>
      <c r="BH176" s="179"/>
      <c r="BI176" s="179"/>
      <c r="BJ176" s="179"/>
      <c r="BK176" s="179"/>
      <c r="BL176" s="179"/>
    </row>
    <row r="177" spans="1:64" ht="15" customHeight="1">
      <c r="A177" s="160"/>
      <c r="B177" s="160"/>
      <c r="C177" s="160"/>
      <c r="D177" s="180"/>
      <c r="E177" s="176"/>
      <c r="F177" s="177"/>
      <c r="G177" s="181"/>
      <c r="H177" s="160"/>
      <c r="I177" s="178"/>
      <c r="J177" s="178"/>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0"/>
      <c r="AJ177" s="160"/>
      <c r="AK177" s="160"/>
      <c r="AL177" s="160"/>
      <c r="AM177" s="160"/>
      <c r="AN177" s="160"/>
      <c r="AO177" s="160"/>
      <c r="AP177" s="160"/>
      <c r="AQ177" s="160"/>
      <c r="AR177" s="23"/>
      <c r="AS177" s="160"/>
      <c r="AT177" s="160"/>
      <c r="AU177" s="179"/>
      <c r="AV177" s="179"/>
      <c r="AW177" s="179"/>
      <c r="AX177" s="179"/>
      <c r="AY177" s="179"/>
      <c r="AZ177" s="179"/>
      <c r="BA177" s="179"/>
      <c r="BB177" s="179"/>
      <c r="BC177" s="179"/>
      <c r="BD177" s="179"/>
      <c r="BE177" s="179"/>
      <c r="BF177" s="179"/>
      <c r="BG177" s="179"/>
      <c r="BH177" s="179"/>
      <c r="BI177" s="179"/>
      <c r="BJ177" s="179"/>
      <c r="BK177" s="179"/>
      <c r="BL177" s="179"/>
    </row>
    <row r="178" spans="1:64" ht="15" customHeight="1">
      <c r="F178" s="72"/>
      <c r="AR178" s="23"/>
    </row>
    <row r="179" spans="1:64" ht="15" customHeight="1">
      <c r="E179" s="194" t="s">
        <v>68</v>
      </c>
      <c r="F179" s="72"/>
      <c r="AR179" s="23"/>
    </row>
    <row r="180" spans="1:64" ht="15" customHeight="1">
      <c r="E180" s="194"/>
      <c r="F180" s="72"/>
      <c r="AR180" s="23"/>
    </row>
    <row r="181" spans="1:64" ht="15" customHeight="1">
      <c r="E181" s="195" t="s">
        <v>69</v>
      </c>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R181" s="23"/>
    </row>
    <row r="182" spans="1:64" ht="15" customHeight="1">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R182" s="23"/>
    </row>
    <row r="183" spans="1:64" ht="15" customHeight="1">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R183" s="23"/>
    </row>
    <row r="184" spans="1:64" ht="15" customHeight="1">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c r="AA184" s="196"/>
      <c r="AB184" s="196"/>
      <c r="AC184" s="196"/>
      <c r="AD184" s="196"/>
      <c r="AE184" s="196"/>
      <c r="AR184" s="23"/>
    </row>
    <row r="185" spans="1:64" ht="15" customHeight="1">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c r="AA185" s="196"/>
      <c r="AB185" s="196"/>
      <c r="AC185" s="196"/>
      <c r="AD185" s="196"/>
      <c r="AE185" s="196"/>
      <c r="AR185" s="23"/>
    </row>
    <row r="186" spans="1:64" ht="15" customHeight="1">
      <c r="E186" s="197" t="s">
        <v>70</v>
      </c>
      <c r="AR186" s="23"/>
    </row>
    <row r="187" spans="1:64" ht="8.1" customHeight="1">
      <c r="S187" s="53"/>
      <c r="T187" s="72"/>
      <c r="AR187" s="23"/>
    </row>
    <row r="188" spans="1:64" ht="15" customHeight="1">
      <c r="D188" s="198" t="s">
        <v>71</v>
      </c>
      <c r="E188" s="199" t="s">
        <v>72</v>
      </c>
      <c r="F188" s="199"/>
      <c r="G188" s="199"/>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R188" s="23"/>
    </row>
    <row r="189" spans="1:64" ht="15" customHeight="1">
      <c r="D189" s="200"/>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R189" s="23"/>
    </row>
    <row r="190" spans="1:64" ht="15" customHeight="1">
      <c r="D190" s="200"/>
      <c r="E190" s="201"/>
      <c r="F190" s="201"/>
      <c r="G190" s="201"/>
      <c r="H190" s="201"/>
      <c r="I190" s="201"/>
      <c r="J190" s="201"/>
      <c r="K190" s="201"/>
      <c r="L190" s="201"/>
      <c r="M190" s="201"/>
      <c r="N190" s="201"/>
      <c r="O190" s="201"/>
      <c r="P190" s="201"/>
      <c r="Q190" s="201"/>
      <c r="R190" s="201"/>
      <c r="S190" s="201"/>
      <c r="T190" s="201"/>
      <c r="U190" s="201"/>
      <c r="V190" s="201"/>
      <c r="W190" s="201"/>
      <c r="X190" s="201"/>
      <c r="Y190" s="201"/>
      <c r="Z190" s="201"/>
      <c r="AA190" s="201"/>
      <c r="AB190" s="201"/>
      <c r="AC190" s="201"/>
      <c r="AD190" s="201"/>
      <c r="AR190" s="23"/>
    </row>
    <row r="191" spans="1:64" ht="15" customHeight="1">
      <c r="E191" s="202" t="s">
        <v>73</v>
      </c>
      <c r="AR191" s="23"/>
    </row>
    <row r="192" spans="1:64" ht="15" customHeight="1">
      <c r="E192" s="202"/>
      <c r="AR192" s="23"/>
    </row>
    <row r="193" spans="4:44" ht="15" customHeight="1">
      <c r="D193" s="72"/>
      <c r="E193" s="72" t="s">
        <v>74</v>
      </c>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R193" s="23"/>
    </row>
    <row r="194" spans="4:44" ht="9" customHeight="1">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R194" s="23"/>
    </row>
    <row r="195" spans="4:44" ht="15" customHeight="1">
      <c r="G195" s="203" t="s">
        <v>75</v>
      </c>
      <c r="H195" s="203"/>
      <c r="I195" s="146" t="s">
        <v>12</v>
      </c>
      <c r="J195" s="203" t="s">
        <v>75</v>
      </c>
      <c r="K195" s="203"/>
      <c r="L195" s="72"/>
      <c r="M195" s="72"/>
      <c r="N195" s="72"/>
      <c r="O195" s="72"/>
      <c r="P195" s="203" t="s">
        <v>76</v>
      </c>
      <c r="Q195" s="203"/>
      <c r="R195" s="146" t="s">
        <v>12</v>
      </c>
      <c r="S195" s="203" t="s">
        <v>77</v>
      </c>
      <c r="T195" s="203"/>
      <c r="U195" s="72"/>
      <c r="V195" s="72"/>
      <c r="W195" s="72"/>
      <c r="X195" s="72"/>
      <c r="Y195" s="72"/>
      <c r="Z195" s="72"/>
      <c r="AA195" s="72"/>
      <c r="AB195" s="72"/>
      <c r="AR195" s="23"/>
    </row>
    <row r="196" spans="4:44" ht="15" customHeight="1">
      <c r="G196" s="56" t="s">
        <v>78</v>
      </c>
      <c r="H196" s="56"/>
      <c r="I196" s="146"/>
      <c r="J196" s="56" t="s">
        <v>78</v>
      </c>
      <c r="K196" s="56"/>
      <c r="L196" s="72"/>
      <c r="M196" s="72"/>
      <c r="N196" s="72"/>
      <c r="O196" s="72"/>
      <c r="P196" s="56" t="s">
        <v>79</v>
      </c>
      <c r="Q196" s="56"/>
      <c r="R196" s="146"/>
      <c r="S196" s="56" t="s">
        <v>78</v>
      </c>
      <c r="T196" s="56"/>
      <c r="U196" s="72"/>
      <c r="V196" s="72"/>
      <c r="W196" s="72"/>
      <c r="X196" s="72"/>
      <c r="Y196" s="72"/>
      <c r="Z196" s="72"/>
      <c r="AA196" s="72"/>
      <c r="AB196" s="72"/>
      <c r="AR196" s="23"/>
    </row>
    <row r="197" spans="4:44" ht="8.1" customHeight="1">
      <c r="G197" s="204"/>
      <c r="H197" s="204"/>
      <c r="I197" s="204"/>
      <c r="J197" s="204"/>
      <c r="K197" s="204"/>
      <c r="L197" s="72"/>
      <c r="M197" s="72"/>
      <c r="N197" s="72"/>
      <c r="O197" s="72"/>
      <c r="P197" s="204"/>
      <c r="Q197" s="204"/>
      <c r="R197" s="204"/>
      <c r="S197" s="204"/>
      <c r="T197" s="204"/>
      <c r="U197" s="72"/>
      <c r="V197" s="72"/>
      <c r="W197" s="72"/>
      <c r="X197" s="72"/>
      <c r="Y197" s="72"/>
      <c r="Z197" s="72"/>
      <c r="AA197" s="72"/>
      <c r="AB197" s="72"/>
      <c r="AR197" s="23"/>
    </row>
    <row r="198" spans="4:44" ht="8.1" customHeight="1">
      <c r="G198" s="204"/>
      <c r="H198" s="204"/>
      <c r="I198" s="204"/>
      <c r="J198" s="204"/>
      <c r="K198" s="204"/>
      <c r="L198" s="72"/>
      <c r="M198" s="72"/>
      <c r="N198" s="72"/>
      <c r="O198" s="72"/>
      <c r="P198" s="204"/>
      <c r="Q198" s="204"/>
      <c r="R198" s="204"/>
      <c r="S198" s="204"/>
      <c r="T198" s="204"/>
      <c r="U198" s="72"/>
      <c r="V198" s="72"/>
      <c r="W198" s="72"/>
      <c r="X198" s="72"/>
      <c r="Y198" s="72"/>
      <c r="Z198" s="72"/>
      <c r="AA198" s="72"/>
      <c r="AB198" s="72"/>
      <c r="AR198" s="23"/>
    </row>
    <row r="199" spans="4:44" ht="15" customHeight="1">
      <c r="D199" s="72"/>
      <c r="E199" s="205" t="s">
        <v>80</v>
      </c>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72"/>
      <c r="AR199" s="23"/>
    </row>
    <row r="200" spans="4:44" ht="15" customHeight="1">
      <c r="D200" s="72"/>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72"/>
      <c r="AR200" s="23"/>
    </row>
    <row r="201" spans="4:44" ht="15" customHeight="1">
      <c r="D201" s="72"/>
      <c r="E201" s="206"/>
      <c r="F201" s="206"/>
      <c r="G201" s="206"/>
      <c r="H201" s="206"/>
      <c r="I201" s="206"/>
      <c r="J201" s="206"/>
      <c r="K201" s="206"/>
      <c r="L201" s="206"/>
      <c r="M201" s="206"/>
      <c r="N201" s="183" t="s">
        <v>38</v>
      </c>
      <c r="O201" s="206"/>
      <c r="P201" s="206"/>
      <c r="Q201" s="206"/>
      <c r="R201" s="206"/>
      <c r="S201" s="206"/>
      <c r="T201" s="206"/>
      <c r="U201" s="206"/>
      <c r="V201" s="206"/>
      <c r="W201" s="206"/>
      <c r="X201" s="206"/>
      <c r="Y201" s="206"/>
      <c r="Z201" s="206"/>
      <c r="AA201" s="206"/>
      <c r="AB201" s="72"/>
      <c r="AR201" s="23"/>
    </row>
    <row r="202" spans="4:44" ht="15" customHeight="1">
      <c r="D202" s="72"/>
      <c r="E202" s="204"/>
      <c r="F202" s="207">
        <v>3</v>
      </c>
      <c r="G202" s="207"/>
      <c r="H202" s="208" t="s">
        <v>12</v>
      </c>
      <c r="I202" s="207">
        <v>9</v>
      </c>
      <c r="J202" s="207"/>
      <c r="K202" s="72"/>
      <c r="L202" s="72"/>
      <c r="M202" s="72"/>
      <c r="N202" s="209">
        <f>F202</f>
        <v>3</v>
      </c>
      <c r="O202" s="210" t="s">
        <v>81</v>
      </c>
      <c r="P202" s="55" t="s">
        <v>12</v>
      </c>
      <c r="Q202" s="53">
        <f>I202</f>
        <v>9</v>
      </c>
      <c r="R202" s="72" t="s">
        <v>46</v>
      </c>
      <c r="S202" s="52">
        <f>F203</f>
        <v>1</v>
      </c>
      <c r="T202" s="72"/>
      <c r="U202" s="72"/>
      <c r="V202" s="72"/>
      <c r="W202" s="72"/>
      <c r="X202" s="72"/>
      <c r="Y202" s="72"/>
      <c r="Z202" s="72"/>
      <c r="AA202" s="72"/>
      <c r="AB202" s="72"/>
      <c r="AR202" s="23"/>
    </row>
    <row r="203" spans="4:44" ht="15" customHeight="1">
      <c r="D203" s="72"/>
      <c r="E203" s="204"/>
      <c r="F203" s="211">
        <v>1</v>
      </c>
      <c r="G203" s="211"/>
      <c r="H203" s="208"/>
      <c r="I203" s="146" t="s">
        <v>81</v>
      </c>
      <c r="J203" s="146"/>
      <c r="K203" s="72"/>
      <c r="L203" s="72"/>
      <c r="M203" s="72"/>
      <c r="N203" s="209">
        <f>F202</f>
        <v>3</v>
      </c>
      <c r="O203" s="210" t="s">
        <v>81</v>
      </c>
      <c r="P203" s="55" t="s">
        <v>12</v>
      </c>
      <c r="Q203" s="53">
        <f>I202</f>
        <v>9</v>
      </c>
      <c r="R203" s="72"/>
      <c r="S203" s="72"/>
      <c r="T203" s="72"/>
      <c r="U203" s="72"/>
      <c r="V203" s="72"/>
      <c r="W203" s="72"/>
      <c r="X203" s="72"/>
      <c r="Y203" s="72"/>
      <c r="Z203" s="72"/>
      <c r="AA203" s="72"/>
      <c r="AB203" s="72"/>
      <c r="AR203" s="23"/>
    </row>
    <row r="204" spans="4:44" ht="15" customHeight="1">
      <c r="D204" s="72"/>
      <c r="E204" s="204"/>
      <c r="F204" s="204"/>
      <c r="G204" s="204"/>
      <c r="H204" s="72"/>
      <c r="I204" s="72"/>
      <c r="J204" s="72"/>
      <c r="K204" s="72"/>
      <c r="L204" s="72"/>
      <c r="M204" s="72"/>
      <c r="N204" s="209"/>
      <c r="O204" s="210" t="s">
        <v>81</v>
      </c>
      <c r="P204" s="55" t="s">
        <v>12</v>
      </c>
      <c r="Q204" s="212">
        <f>I202</f>
        <v>9</v>
      </c>
      <c r="R204" s="72"/>
      <c r="AR204" s="23"/>
    </row>
    <row r="205" spans="4:44" ht="15" customHeight="1">
      <c r="D205" s="72"/>
      <c r="E205" s="204"/>
      <c r="F205" s="204"/>
      <c r="G205" s="204"/>
      <c r="H205" s="72"/>
      <c r="I205" s="72"/>
      <c r="J205" s="72"/>
      <c r="K205" s="72"/>
      <c r="L205" s="72"/>
      <c r="M205" s="72"/>
      <c r="N205" s="72"/>
      <c r="O205" s="72"/>
      <c r="P205" s="72"/>
      <c r="Q205" s="53">
        <f>N203</f>
        <v>3</v>
      </c>
      <c r="R205" s="72"/>
      <c r="S205" s="72"/>
      <c r="T205" s="72"/>
      <c r="U205" s="72"/>
      <c r="V205" s="72"/>
      <c r="W205" s="72"/>
      <c r="X205" s="72"/>
      <c r="Y205" s="72"/>
      <c r="Z205" s="72"/>
      <c r="AA205" s="72"/>
      <c r="AB205" s="72"/>
      <c r="AR205" s="23"/>
    </row>
    <row r="206" spans="4:44" ht="15" customHeight="1">
      <c r="D206" s="72"/>
      <c r="E206" s="204"/>
      <c r="F206" s="204"/>
      <c r="G206" s="204"/>
      <c r="H206" s="72"/>
      <c r="I206" s="72"/>
      <c r="J206" s="72"/>
      <c r="K206" s="72"/>
      <c r="L206" s="72"/>
      <c r="M206" s="72"/>
      <c r="N206" s="72"/>
      <c r="O206" s="72"/>
      <c r="P206" s="72"/>
      <c r="Q206" s="53"/>
      <c r="R206" s="72"/>
      <c r="S206" s="72"/>
      <c r="T206" s="72"/>
      <c r="U206" s="72"/>
      <c r="V206" s="72"/>
      <c r="W206" s="72"/>
      <c r="X206" s="72"/>
      <c r="Y206" s="72"/>
      <c r="Z206" s="72"/>
      <c r="AA206" s="72"/>
      <c r="AB206" s="72"/>
      <c r="AR206" s="23"/>
    </row>
    <row r="207" spans="4:44" ht="15" customHeight="1">
      <c r="D207" s="72"/>
      <c r="E207" s="204"/>
      <c r="F207" s="204"/>
      <c r="G207" s="204"/>
      <c r="H207" s="72"/>
      <c r="I207" s="72"/>
      <c r="J207" s="72"/>
      <c r="K207" s="72"/>
      <c r="L207" s="72"/>
      <c r="M207" s="72"/>
      <c r="N207" s="72"/>
      <c r="O207" s="72"/>
      <c r="P207" s="72"/>
      <c r="Q207" s="53"/>
      <c r="R207" s="72"/>
      <c r="S207" s="72"/>
      <c r="T207" s="72"/>
      <c r="U207" s="72"/>
      <c r="V207" s="72"/>
      <c r="W207" s="72"/>
      <c r="X207" s="72"/>
      <c r="Y207" s="72"/>
      <c r="Z207" s="72"/>
      <c r="AA207" s="72"/>
      <c r="AB207" s="72"/>
      <c r="AR207" s="23"/>
    </row>
    <row r="208" spans="4:44" ht="15" customHeight="1">
      <c r="D208" s="72"/>
      <c r="E208" s="204"/>
      <c r="F208" s="204"/>
      <c r="G208" s="204"/>
      <c r="H208" s="72"/>
      <c r="I208" s="72"/>
      <c r="J208" s="72"/>
      <c r="K208" s="72"/>
      <c r="L208" s="213" t="str">
        <f>O204</f>
        <v>X</v>
      </c>
      <c r="M208" s="214" t="s">
        <v>12</v>
      </c>
      <c r="N208" s="214">
        <f>Q204/Q205</f>
        <v>3</v>
      </c>
      <c r="O208" s="72"/>
      <c r="P208" s="72" t="s">
        <v>82</v>
      </c>
      <c r="Q208" s="72"/>
      <c r="R208" s="72"/>
      <c r="S208" s="72"/>
      <c r="T208" s="72"/>
      <c r="U208" s="72"/>
      <c r="V208" s="72"/>
      <c r="W208" s="72"/>
      <c r="X208" s="72"/>
      <c r="Y208" s="72"/>
      <c r="Z208" s="72"/>
      <c r="AA208" s="72"/>
      <c r="AB208" s="72"/>
      <c r="AR208" s="23"/>
    </row>
    <row r="209" spans="4:44" ht="15" customHeight="1">
      <c r="D209" s="72"/>
      <c r="E209" s="204"/>
      <c r="F209" s="204"/>
      <c r="G209" s="204"/>
      <c r="H209" s="72"/>
      <c r="I209" s="72"/>
      <c r="J209" s="72"/>
      <c r="K209" s="72"/>
      <c r="L209" s="72"/>
      <c r="M209" s="72"/>
      <c r="N209" s="72"/>
      <c r="O209" s="72"/>
      <c r="P209" s="72"/>
      <c r="Q209" s="53"/>
      <c r="R209" s="72"/>
      <c r="S209" s="72"/>
      <c r="T209" s="72"/>
      <c r="U209" s="72"/>
      <c r="V209" s="72"/>
      <c r="W209" s="72"/>
      <c r="X209" s="72"/>
      <c r="Y209" s="72"/>
      <c r="Z209" s="72"/>
      <c r="AA209" s="72"/>
      <c r="AB209" s="72"/>
      <c r="AR209" s="23"/>
    </row>
    <row r="210" spans="4:44" ht="15" customHeight="1">
      <c r="D210" s="72"/>
      <c r="E210" s="204"/>
      <c r="F210" s="204"/>
      <c r="G210" s="204"/>
      <c r="H210" s="72"/>
      <c r="I210" s="72"/>
      <c r="J210" s="72"/>
      <c r="K210" s="72"/>
      <c r="L210" s="72"/>
      <c r="M210" s="72"/>
      <c r="N210" s="72"/>
      <c r="O210" s="72"/>
      <c r="P210" s="72"/>
      <c r="Q210" s="53"/>
      <c r="R210" s="72"/>
      <c r="S210" s="72"/>
      <c r="T210" s="72"/>
      <c r="U210" s="72"/>
      <c r="V210" s="72"/>
      <c r="W210" s="72"/>
      <c r="X210" s="72"/>
      <c r="Y210" s="72"/>
      <c r="Z210" s="72"/>
      <c r="AA210" s="72"/>
      <c r="AB210" s="72"/>
      <c r="AR210" s="23"/>
    </row>
    <row r="211" spans="4:44" ht="15" customHeight="1">
      <c r="D211" s="72"/>
      <c r="E211" s="204"/>
      <c r="F211" s="204"/>
      <c r="G211" s="204"/>
      <c r="H211" s="72"/>
      <c r="I211" s="72"/>
      <c r="J211" s="72"/>
      <c r="K211" s="72"/>
      <c r="L211" s="72"/>
      <c r="M211" s="72"/>
      <c r="N211" s="72"/>
      <c r="AA211" s="72"/>
      <c r="AB211" s="72"/>
      <c r="AR211" s="23"/>
    </row>
    <row r="212" spans="4:44" ht="15" customHeight="1">
      <c r="D212" s="198" t="s">
        <v>83</v>
      </c>
      <c r="E212" s="215" t="s">
        <v>84</v>
      </c>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R212" s="23"/>
    </row>
    <row r="213" spans="4:44" ht="15" customHeight="1">
      <c r="E213" s="80" t="s">
        <v>85</v>
      </c>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R213" s="23"/>
    </row>
    <row r="214" spans="4:44" ht="15" customHeight="1">
      <c r="E214" s="8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R214" s="23"/>
    </row>
    <row r="215" spans="4:44" ht="15" customHeight="1">
      <c r="E215" s="202" t="s">
        <v>73</v>
      </c>
      <c r="AR215" s="23"/>
    </row>
    <row r="216" spans="4:44" ht="15" customHeight="1">
      <c r="D216" s="72"/>
      <c r="E216" s="72" t="s">
        <v>74</v>
      </c>
      <c r="F216" s="72"/>
      <c r="G216" s="72"/>
      <c r="H216" s="72"/>
      <c r="I216" s="72"/>
      <c r="J216" s="72"/>
      <c r="K216" s="72"/>
      <c r="L216" s="72"/>
      <c r="M216" s="72"/>
      <c r="N216" s="72"/>
      <c r="O216" s="72"/>
      <c r="P216" s="72"/>
      <c r="Q216" s="72"/>
      <c r="R216" s="72"/>
      <c r="S216" s="72"/>
      <c r="T216" s="72"/>
      <c r="U216" s="72"/>
      <c r="V216" s="72"/>
      <c r="W216" s="72"/>
      <c r="X216" s="72"/>
      <c r="Y216" s="72"/>
      <c r="Z216" s="72"/>
      <c r="AA216" s="72"/>
      <c r="AR216" s="23"/>
    </row>
    <row r="217" spans="4:44" ht="8.1" customHeight="1">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R217" s="23"/>
    </row>
    <row r="218" spans="4:44" ht="15" customHeight="1">
      <c r="G218" s="203" t="s">
        <v>75</v>
      </c>
      <c r="H218" s="203"/>
      <c r="I218" s="146" t="s">
        <v>12</v>
      </c>
      <c r="J218" s="203" t="s">
        <v>75</v>
      </c>
      <c r="K218" s="203"/>
      <c r="L218" s="72"/>
      <c r="M218" s="72"/>
      <c r="N218" s="72"/>
      <c r="O218" s="72"/>
      <c r="P218" s="203" t="s">
        <v>76</v>
      </c>
      <c r="Q218" s="203"/>
      <c r="R218" s="146" t="s">
        <v>12</v>
      </c>
      <c r="S218" s="203" t="s">
        <v>86</v>
      </c>
      <c r="T218" s="203"/>
      <c r="U218" s="72"/>
      <c r="V218" s="72"/>
      <c r="W218" s="72"/>
      <c r="X218" s="72"/>
      <c r="Y218" s="72"/>
      <c r="Z218" s="72"/>
      <c r="AA218" s="72"/>
      <c r="AR218" s="23"/>
    </row>
    <row r="219" spans="4:44" ht="15" customHeight="1">
      <c r="G219" s="56" t="s">
        <v>78</v>
      </c>
      <c r="H219" s="56"/>
      <c r="I219" s="146"/>
      <c r="J219" s="56" t="s">
        <v>78</v>
      </c>
      <c r="K219" s="56"/>
      <c r="L219" s="72"/>
      <c r="M219" s="72"/>
      <c r="N219" s="72"/>
      <c r="O219" s="72"/>
      <c r="P219" s="56" t="s">
        <v>79</v>
      </c>
      <c r="Q219" s="56"/>
      <c r="R219" s="146"/>
      <c r="S219" s="56" t="s">
        <v>78</v>
      </c>
      <c r="T219" s="56"/>
      <c r="U219" s="72"/>
      <c r="V219" s="72"/>
      <c r="W219" s="72"/>
      <c r="X219" s="72"/>
      <c r="Y219" s="72"/>
      <c r="Z219" s="72"/>
      <c r="AA219" s="72"/>
      <c r="AR219" s="23"/>
    </row>
    <row r="220" spans="4:44" ht="6.95" customHeight="1">
      <c r="G220" s="204"/>
      <c r="H220" s="204"/>
      <c r="I220" s="204"/>
      <c r="J220" s="204"/>
      <c r="K220" s="204"/>
      <c r="L220" s="72"/>
      <c r="M220" s="72"/>
      <c r="N220" s="72"/>
      <c r="O220" s="72"/>
      <c r="P220" s="204"/>
      <c r="Q220" s="204"/>
      <c r="R220" s="204"/>
      <c r="S220" s="204"/>
      <c r="T220" s="204"/>
      <c r="U220" s="72"/>
      <c r="V220" s="72"/>
      <c r="W220" s="72"/>
      <c r="X220" s="72"/>
      <c r="Y220" s="72"/>
      <c r="Z220" s="72"/>
      <c r="AA220" s="72"/>
      <c r="AR220" s="23"/>
    </row>
    <row r="221" spans="4:44" ht="15" customHeight="1">
      <c r="D221" s="72"/>
      <c r="E221" s="216" t="s">
        <v>80</v>
      </c>
      <c r="F221" s="216"/>
      <c r="G221" s="216"/>
      <c r="H221" s="216"/>
      <c r="I221" s="216"/>
      <c r="J221" s="216"/>
      <c r="K221" s="216"/>
      <c r="L221" s="216"/>
      <c r="M221" s="216"/>
      <c r="N221" s="216"/>
      <c r="O221" s="216"/>
      <c r="P221" s="216"/>
      <c r="Q221" s="216"/>
      <c r="R221" s="216"/>
      <c r="S221" s="216"/>
      <c r="T221" s="216"/>
      <c r="U221" s="216"/>
      <c r="V221" s="216"/>
      <c r="W221" s="216"/>
      <c r="X221" s="216"/>
      <c r="Y221" s="216"/>
      <c r="Z221" s="216"/>
      <c r="AA221" s="216"/>
      <c r="AR221" s="23"/>
    </row>
    <row r="222" spans="4:44" ht="15" customHeight="1">
      <c r="D222" s="72"/>
      <c r="E222" s="206"/>
      <c r="F222" s="206"/>
      <c r="G222" s="206"/>
      <c r="H222" s="206"/>
      <c r="I222" s="206"/>
      <c r="J222" s="206"/>
      <c r="K222" s="206"/>
      <c r="L222" s="206"/>
      <c r="M222" s="206"/>
      <c r="N222" s="183" t="s">
        <v>38</v>
      </c>
      <c r="O222" s="206"/>
      <c r="P222" s="206"/>
      <c r="Q222" s="206"/>
      <c r="R222" s="206"/>
      <c r="S222" s="206"/>
      <c r="T222" s="206"/>
      <c r="U222" s="206"/>
      <c r="V222" s="206"/>
      <c r="W222" s="206"/>
      <c r="X222" s="206"/>
      <c r="Y222" s="206"/>
      <c r="Z222" s="206"/>
      <c r="AA222" s="206"/>
      <c r="AR222" s="23"/>
    </row>
    <row r="223" spans="4:44" ht="15" customHeight="1">
      <c r="D223" s="72"/>
      <c r="E223" s="204"/>
      <c r="F223" s="207">
        <v>3</v>
      </c>
      <c r="G223" s="207"/>
      <c r="H223" s="146" t="s">
        <v>12</v>
      </c>
      <c r="I223" s="207">
        <v>6</v>
      </c>
      <c r="J223" s="207"/>
      <c r="K223" s="72"/>
      <c r="L223" s="72"/>
      <c r="M223" s="72"/>
      <c r="N223" s="209">
        <f>F223</f>
        <v>3</v>
      </c>
      <c r="O223" s="210" t="s">
        <v>81</v>
      </c>
      <c r="P223" s="55" t="s">
        <v>12</v>
      </c>
      <c r="Q223" s="53">
        <f>I223</f>
        <v>6</v>
      </c>
      <c r="R223" s="72" t="s">
        <v>46</v>
      </c>
      <c r="S223" s="52">
        <f>F224</f>
        <v>1</v>
      </c>
      <c r="T223" s="72"/>
      <c r="U223" s="72"/>
      <c r="V223" s="72"/>
      <c r="W223" s="72"/>
      <c r="X223" s="72"/>
      <c r="Y223" s="72"/>
      <c r="Z223" s="72"/>
      <c r="AA223" s="72"/>
      <c r="AR223" s="23"/>
    </row>
    <row r="224" spans="4:44" ht="15" customHeight="1">
      <c r="D224" s="72"/>
      <c r="E224" s="204"/>
      <c r="F224" s="217">
        <v>1</v>
      </c>
      <c r="G224" s="217"/>
      <c r="H224" s="146"/>
      <c r="I224" s="146" t="s">
        <v>81</v>
      </c>
      <c r="J224" s="146"/>
      <c r="K224" s="72"/>
      <c r="L224" s="72"/>
      <c r="M224" s="72"/>
      <c r="N224" s="209">
        <f>F223</f>
        <v>3</v>
      </c>
      <c r="O224" s="210" t="s">
        <v>81</v>
      </c>
      <c r="P224" s="55" t="s">
        <v>12</v>
      </c>
      <c r="Q224" s="53">
        <f>I223</f>
        <v>6</v>
      </c>
      <c r="R224" s="72"/>
      <c r="S224" s="72"/>
      <c r="T224" s="72"/>
      <c r="U224" s="72"/>
      <c r="V224" s="72"/>
      <c r="W224" s="72"/>
      <c r="X224" s="72"/>
      <c r="Y224" s="72"/>
      <c r="Z224" s="72"/>
      <c r="AA224" s="72"/>
      <c r="AR224" s="23"/>
    </row>
    <row r="225" spans="3:44" ht="15" customHeight="1">
      <c r="D225" s="72"/>
      <c r="E225" s="204"/>
      <c r="F225" s="204"/>
      <c r="G225" s="204"/>
      <c r="H225" s="72"/>
      <c r="I225" s="72"/>
      <c r="J225" s="72"/>
      <c r="K225" s="72"/>
      <c r="L225" s="72"/>
      <c r="M225" s="72"/>
      <c r="N225" s="209"/>
      <c r="O225" s="210" t="s">
        <v>81</v>
      </c>
      <c r="P225" s="55" t="s">
        <v>12</v>
      </c>
      <c r="Q225" s="212">
        <f>I223</f>
        <v>6</v>
      </c>
      <c r="R225" s="72"/>
      <c r="S225" s="72"/>
      <c r="T225" s="218" t="str">
        <f>O225</f>
        <v>X</v>
      </c>
      <c r="U225" s="219" t="s">
        <v>12</v>
      </c>
      <c r="V225" s="219">
        <f>Q225/Q226</f>
        <v>2</v>
      </c>
      <c r="W225" s="72"/>
      <c r="X225" s="72" t="s">
        <v>87</v>
      </c>
      <c r="Y225" s="72"/>
      <c r="Z225" s="72"/>
      <c r="AA225" s="72"/>
      <c r="AB225" s="72"/>
      <c r="AC225" s="72"/>
      <c r="AD225" s="72"/>
      <c r="AE225" s="72"/>
      <c r="AR225" s="23"/>
    </row>
    <row r="226" spans="3:44" ht="15" customHeight="1">
      <c r="D226" s="72"/>
      <c r="E226" s="204"/>
      <c r="F226" s="204"/>
      <c r="G226" s="204"/>
      <c r="H226" s="72"/>
      <c r="I226" s="72"/>
      <c r="J226" s="72"/>
      <c r="K226" s="72"/>
      <c r="L226" s="72"/>
      <c r="M226" s="72"/>
      <c r="N226" s="72"/>
      <c r="O226" s="72"/>
      <c r="P226" s="72"/>
      <c r="Q226" s="53">
        <f>N224</f>
        <v>3</v>
      </c>
      <c r="R226" s="72"/>
      <c r="S226" s="72"/>
      <c r="T226" s="72"/>
      <c r="U226" s="72"/>
      <c r="V226" s="72"/>
      <c r="W226" s="72"/>
      <c r="X226" s="72"/>
      <c r="Y226" s="72"/>
      <c r="Z226" s="72"/>
      <c r="AA226" s="72"/>
      <c r="AR226" s="23"/>
    </row>
    <row r="227" spans="3:44" ht="14.1" customHeight="1">
      <c r="D227" s="72"/>
      <c r="E227" s="204"/>
      <c r="F227" s="204"/>
      <c r="G227" s="204"/>
      <c r="H227" s="72"/>
      <c r="I227" s="72"/>
      <c r="J227" s="72"/>
      <c r="K227" s="72"/>
      <c r="L227" s="72"/>
      <c r="M227" s="72"/>
      <c r="N227" s="72"/>
      <c r="AA227" s="72"/>
      <c r="AR227" s="23"/>
    </row>
    <row r="228" spans="3:44" ht="12" customHeight="1">
      <c r="D228" s="72"/>
      <c r="E228" s="72"/>
      <c r="F228" s="72"/>
      <c r="G228" s="220"/>
      <c r="H228" s="72"/>
      <c r="I228" s="72"/>
      <c r="J228" s="72"/>
      <c r="K228" s="72"/>
      <c r="L228" s="72"/>
      <c r="M228" s="72"/>
      <c r="N228" s="72"/>
      <c r="O228" s="72"/>
      <c r="P228" s="72"/>
      <c r="Q228" s="72"/>
      <c r="R228" s="72"/>
      <c r="S228" s="72"/>
      <c r="T228" s="72"/>
      <c r="U228" s="72"/>
      <c r="V228" s="72"/>
      <c r="W228" s="72"/>
      <c r="X228" s="72"/>
      <c r="Y228" s="72"/>
      <c r="Z228" s="72"/>
      <c r="AA228" s="72"/>
      <c r="AR228" s="23"/>
    </row>
    <row r="229" spans="3:44" ht="12" customHeight="1">
      <c r="D229" s="72"/>
      <c r="E229" s="72"/>
      <c r="F229" s="72"/>
      <c r="G229" s="220"/>
      <c r="H229" s="72"/>
      <c r="I229" s="72"/>
      <c r="J229" s="72"/>
      <c r="K229" s="72"/>
      <c r="L229" s="72"/>
      <c r="M229" s="72"/>
      <c r="N229" s="72"/>
      <c r="O229" s="72"/>
      <c r="P229" s="72"/>
      <c r="Q229" s="72"/>
      <c r="R229" s="72"/>
      <c r="S229" s="72"/>
      <c r="T229" s="72"/>
      <c r="U229" s="72"/>
      <c r="V229" s="72"/>
      <c r="W229" s="72"/>
      <c r="X229" s="72"/>
      <c r="Y229" s="72"/>
      <c r="Z229" s="72"/>
      <c r="AA229" s="72"/>
      <c r="AR229" s="23"/>
    </row>
    <row r="230" spans="3:44" ht="15" customHeight="1">
      <c r="C230" s="198"/>
      <c r="D230" s="198" t="s">
        <v>88</v>
      </c>
      <c r="E230" s="62" t="s">
        <v>84</v>
      </c>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R230" s="23"/>
    </row>
    <row r="231" spans="3:44" ht="15" customHeight="1">
      <c r="D231" s="200"/>
      <c r="E231" s="4" t="s">
        <v>89</v>
      </c>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R231" s="23"/>
    </row>
    <row r="232" spans="3:44" ht="15" customHeight="1">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R232" s="23"/>
    </row>
    <row r="233" spans="3:44" ht="15" customHeight="1">
      <c r="E233" s="202" t="s">
        <v>73</v>
      </c>
      <c r="AR233" s="23"/>
    </row>
    <row r="234" spans="3:44" ht="15" customHeight="1">
      <c r="D234" s="72"/>
      <c r="E234" s="72" t="s">
        <v>74</v>
      </c>
      <c r="F234" s="72"/>
      <c r="G234" s="72"/>
      <c r="H234" s="72"/>
      <c r="I234" s="72"/>
      <c r="J234" s="72"/>
      <c r="K234" s="72"/>
      <c r="L234" s="72"/>
      <c r="M234" s="72"/>
      <c r="N234" s="72"/>
      <c r="O234" s="72"/>
      <c r="P234" s="72"/>
      <c r="Q234" s="72"/>
      <c r="R234" s="72"/>
      <c r="S234" s="72"/>
      <c r="T234" s="72"/>
      <c r="U234" s="72"/>
      <c r="V234" s="72"/>
      <c r="W234" s="72"/>
      <c r="X234" s="72"/>
      <c r="Y234" s="72"/>
      <c r="Z234" s="72"/>
      <c r="AA234" s="72"/>
      <c r="AR234" s="23"/>
    </row>
    <row r="235" spans="3:44" ht="5.0999999999999996" customHeight="1">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R235" s="23"/>
    </row>
    <row r="236" spans="3:44" ht="15" customHeight="1">
      <c r="G236" s="207" t="s">
        <v>75</v>
      </c>
      <c r="H236" s="207"/>
      <c r="I236" s="146" t="s">
        <v>12</v>
      </c>
      <c r="J236" s="207" t="s">
        <v>75</v>
      </c>
      <c r="K236" s="207"/>
      <c r="L236" s="72"/>
      <c r="M236" s="72"/>
      <c r="N236" s="72"/>
      <c r="O236" s="72"/>
      <c r="P236" s="207" t="s">
        <v>76</v>
      </c>
      <c r="Q236" s="207"/>
      <c r="R236" s="146" t="s">
        <v>12</v>
      </c>
      <c r="S236" s="207" t="s">
        <v>75</v>
      </c>
      <c r="T236" s="207"/>
      <c r="U236" s="72"/>
      <c r="V236" s="72"/>
      <c r="W236" s="72"/>
      <c r="X236" s="72"/>
      <c r="Y236" s="72"/>
      <c r="Z236" s="72"/>
      <c r="AA236" s="72"/>
      <c r="AR236" s="23"/>
    </row>
    <row r="237" spans="3:44" ht="15" customHeight="1">
      <c r="G237" s="146" t="s">
        <v>78</v>
      </c>
      <c r="H237" s="146"/>
      <c r="I237" s="146"/>
      <c r="J237" s="146" t="s">
        <v>78</v>
      </c>
      <c r="K237" s="146"/>
      <c r="L237" s="72"/>
      <c r="M237" s="72"/>
      <c r="N237" s="72"/>
      <c r="O237" s="72"/>
      <c r="P237" s="146" t="s">
        <v>79</v>
      </c>
      <c r="Q237" s="146"/>
      <c r="R237" s="146"/>
      <c r="S237" s="146" t="s">
        <v>90</v>
      </c>
      <c r="T237" s="146"/>
      <c r="U237" s="72"/>
      <c r="V237" s="72"/>
      <c r="W237" s="72"/>
      <c r="X237" s="72"/>
      <c r="Y237" s="72"/>
      <c r="Z237" s="72"/>
      <c r="AA237" s="72"/>
      <c r="AR237" s="23"/>
    </row>
    <row r="238" spans="3:44" ht="3" customHeight="1">
      <c r="G238" s="204"/>
      <c r="H238" s="204"/>
      <c r="I238" s="204"/>
      <c r="J238" s="204"/>
      <c r="K238" s="204"/>
      <c r="L238" s="72"/>
      <c r="M238" s="72"/>
      <c r="N238" s="72"/>
      <c r="O238" s="72"/>
      <c r="P238" s="204"/>
      <c r="Q238" s="204"/>
      <c r="R238" s="204"/>
      <c r="S238" s="204"/>
      <c r="T238" s="204"/>
      <c r="U238" s="72"/>
      <c r="V238" s="72"/>
      <c r="W238" s="72"/>
      <c r="X238" s="72"/>
      <c r="Y238" s="72"/>
      <c r="Z238" s="72"/>
      <c r="AA238" s="72"/>
      <c r="AR238" s="23"/>
    </row>
    <row r="239" spans="3:44" ht="15" customHeight="1">
      <c r="D239" s="72"/>
      <c r="E239" s="205" t="s">
        <v>80</v>
      </c>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R239" s="23"/>
    </row>
    <row r="240" spans="3:44" ht="15" customHeight="1">
      <c r="D240" s="72"/>
      <c r="E240" s="206"/>
      <c r="F240" s="206"/>
      <c r="G240" s="206"/>
      <c r="H240" s="206"/>
      <c r="I240" s="206"/>
      <c r="J240" s="206"/>
      <c r="K240" s="206"/>
      <c r="L240" s="206"/>
      <c r="M240" s="206"/>
      <c r="N240" s="183" t="s">
        <v>38</v>
      </c>
      <c r="O240" s="206"/>
      <c r="P240" s="206"/>
      <c r="Q240" s="206"/>
      <c r="R240" s="206"/>
      <c r="S240" s="206"/>
      <c r="T240" s="206"/>
      <c r="U240" s="206"/>
      <c r="V240" s="206"/>
      <c r="W240" s="206"/>
      <c r="X240" s="206"/>
      <c r="Y240" s="206"/>
      <c r="Z240" s="206"/>
      <c r="AA240" s="206"/>
      <c r="AR240" s="23"/>
    </row>
    <row r="241" spans="3:44" ht="15" customHeight="1">
      <c r="D241" s="72"/>
      <c r="E241" s="204"/>
      <c r="F241" s="207">
        <v>3</v>
      </c>
      <c r="G241" s="207"/>
      <c r="H241" s="208" t="s">
        <v>12</v>
      </c>
      <c r="I241" s="207" t="s">
        <v>81</v>
      </c>
      <c r="J241" s="207"/>
      <c r="K241" s="72"/>
      <c r="L241" s="72"/>
      <c r="M241" s="72"/>
      <c r="N241" s="209">
        <f>F242</f>
        <v>1</v>
      </c>
      <c r="O241" s="210" t="s">
        <v>81</v>
      </c>
      <c r="P241" s="55" t="s">
        <v>12</v>
      </c>
      <c r="Q241" s="53">
        <f>F241</f>
        <v>3</v>
      </c>
      <c r="R241" s="72" t="s">
        <v>46</v>
      </c>
      <c r="S241" s="52">
        <f>I242</f>
        <v>2</v>
      </c>
      <c r="T241" s="72"/>
      <c r="U241" s="72"/>
      <c r="V241" s="72"/>
      <c r="W241" s="72"/>
      <c r="X241" s="72"/>
      <c r="Y241" s="72"/>
      <c r="Z241" s="72"/>
      <c r="AA241" s="72"/>
      <c r="AR241" s="23"/>
    </row>
    <row r="242" spans="3:44" ht="15" customHeight="1">
      <c r="D242" s="72"/>
      <c r="E242" s="204"/>
      <c r="F242" s="211">
        <v>1</v>
      </c>
      <c r="G242" s="211"/>
      <c r="H242" s="208"/>
      <c r="I242" s="146">
        <v>2</v>
      </c>
      <c r="J242" s="146"/>
      <c r="K242" s="72"/>
      <c r="L242" s="72"/>
      <c r="M242" s="72"/>
      <c r="N242" s="209">
        <f>N241</f>
        <v>1</v>
      </c>
      <c r="O242" s="210" t="s">
        <v>81</v>
      </c>
      <c r="P242" s="55" t="s">
        <v>12</v>
      </c>
      <c r="Q242" s="53">
        <f>Q241*S241</f>
        <v>6</v>
      </c>
      <c r="R242" s="72"/>
      <c r="S242" s="72"/>
      <c r="T242" s="72"/>
      <c r="U242" s="72"/>
      <c r="V242" s="72"/>
      <c r="W242" s="72"/>
      <c r="X242" s="72"/>
      <c r="Y242" s="72"/>
      <c r="Z242" s="72"/>
      <c r="AA242" s="72"/>
      <c r="AR242" s="23"/>
    </row>
    <row r="243" spans="3:44" ht="15" customHeight="1">
      <c r="D243" s="72"/>
      <c r="E243" s="204"/>
      <c r="F243" s="204"/>
      <c r="G243" s="204"/>
      <c r="H243" s="72"/>
      <c r="I243" s="72"/>
      <c r="J243" s="72"/>
      <c r="K243" s="72"/>
      <c r="L243" s="72"/>
      <c r="M243" s="72"/>
      <c r="N243" s="209"/>
      <c r="O243" s="210" t="s">
        <v>81</v>
      </c>
      <c r="P243" s="55" t="s">
        <v>12</v>
      </c>
      <c r="Q243" s="212">
        <f>Q242</f>
        <v>6</v>
      </c>
      <c r="R243" s="72"/>
      <c r="S243" s="72"/>
      <c r="T243" s="72"/>
      <c r="U243" s="72"/>
      <c r="V243" s="72"/>
      <c r="W243" s="72"/>
      <c r="X243" s="72"/>
      <c r="Y243" s="72"/>
      <c r="Z243" s="72"/>
      <c r="AA243" s="72"/>
      <c r="AR243" s="23"/>
    </row>
    <row r="244" spans="3:44" ht="15" customHeight="1">
      <c r="D244" s="72"/>
      <c r="E244" s="204"/>
      <c r="F244" s="204"/>
      <c r="G244" s="204"/>
      <c r="H244" s="72"/>
      <c r="I244" s="72"/>
      <c r="J244" s="72"/>
      <c r="K244" s="72"/>
      <c r="L244" s="72"/>
      <c r="M244" s="72"/>
      <c r="N244" s="72"/>
      <c r="O244" s="72"/>
      <c r="P244" s="72"/>
      <c r="Q244" s="53">
        <f>N242</f>
        <v>1</v>
      </c>
      <c r="R244" s="72"/>
      <c r="S244" s="72"/>
      <c r="T244" s="72"/>
      <c r="U244" s="72"/>
      <c r="V244" s="72"/>
      <c r="W244" s="72"/>
      <c r="X244" s="72"/>
      <c r="Y244" s="72"/>
      <c r="Z244" s="72"/>
      <c r="AA244" s="72"/>
      <c r="AR244" s="23"/>
    </row>
    <row r="245" spans="3:44" ht="15" customHeight="1">
      <c r="D245" s="72"/>
      <c r="E245" s="204"/>
      <c r="F245" s="204"/>
      <c r="G245" s="204"/>
      <c r="H245" s="72"/>
      <c r="I245" s="72"/>
      <c r="J245" s="72"/>
      <c r="K245" s="72"/>
      <c r="L245" s="72"/>
      <c r="M245" s="72"/>
      <c r="N245" s="72"/>
      <c r="O245" s="213" t="str">
        <f>O243</f>
        <v>X</v>
      </c>
      <c r="P245" s="214" t="s">
        <v>12</v>
      </c>
      <c r="Q245" s="214">
        <f>Q243/Q244</f>
        <v>6</v>
      </c>
      <c r="R245" s="72"/>
      <c r="S245" s="72" t="s">
        <v>91</v>
      </c>
      <c r="T245" s="72"/>
      <c r="U245" s="72"/>
      <c r="V245" s="72"/>
      <c r="W245" s="72"/>
      <c r="X245" s="72"/>
      <c r="Y245" s="72"/>
      <c r="Z245" s="72"/>
      <c r="AA245" s="72"/>
      <c r="AR245" s="23"/>
    </row>
    <row r="246" spans="3:44" ht="15" customHeight="1">
      <c r="AR246" s="23"/>
    </row>
    <row r="247" spans="3:44" ht="12.95" customHeight="1">
      <c r="G247" s="180"/>
      <c r="AR247" s="23"/>
    </row>
    <row r="248" spans="3:44" ht="12.95" customHeight="1">
      <c r="G248" s="180"/>
      <c r="AR248" s="23"/>
    </row>
    <row r="249" spans="3:44" ht="12.95" customHeight="1">
      <c r="G249" s="180"/>
      <c r="AR249" s="23"/>
    </row>
    <row r="250" spans="3:44" ht="15" customHeight="1">
      <c r="C250" s="198"/>
      <c r="D250" s="198" t="s">
        <v>92</v>
      </c>
      <c r="E250" s="62" t="s">
        <v>93</v>
      </c>
      <c r="F250" s="200"/>
      <c r="G250" s="200"/>
      <c r="H250" s="200"/>
      <c r="I250" s="200"/>
      <c r="J250" s="200"/>
      <c r="K250" s="200"/>
      <c r="L250" s="200"/>
      <c r="M250" s="200"/>
      <c r="N250" s="200"/>
      <c r="O250" s="200"/>
      <c r="P250" s="200"/>
      <c r="Q250" s="200"/>
      <c r="R250" s="200"/>
      <c r="S250" s="200"/>
      <c r="T250" s="200"/>
      <c r="U250" s="200"/>
      <c r="V250" s="200"/>
      <c r="W250" s="200"/>
      <c r="X250" s="200"/>
      <c r="Y250" s="200"/>
      <c r="Z250" s="200"/>
      <c r="AA250" s="200"/>
      <c r="AB250" s="200"/>
      <c r="AC250" s="200"/>
      <c r="AD250" s="200"/>
      <c r="AR250" s="23"/>
    </row>
    <row r="251" spans="3:44" ht="15" customHeight="1">
      <c r="D251" s="200"/>
      <c r="E251" s="4" t="s">
        <v>94</v>
      </c>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c r="AR251" s="23"/>
    </row>
    <row r="252" spans="3:44" ht="15" customHeight="1">
      <c r="D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c r="AR252" s="23"/>
    </row>
    <row r="253" spans="3:44" ht="15" customHeight="1">
      <c r="F253" s="202" t="s">
        <v>73</v>
      </c>
      <c r="AR253" s="23"/>
    </row>
    <row r="254" spans="3:44" ht="15" customHeight="1">
      <c r="D254" s="72"/>
      <c r="F254" s="72" t="s">
        <v>74</v>
      </c>
      <c r="G254" s="72"/>
      <c r="H254" s="72"/>
      <c r="I254" s="72"/>
      <c r="J254" s="72"/>
      <c r="K254" s="72"/>
      <c r="L254" s="72"/>
      <c r="M254" s="72"/>
      <c r="N254" s="72"/>
      <c r="O254" s="72"/>
      <c r="P254" s="72"/>
      <c r="Q254" s="72"/>
      <c r="R254" s="72"/>
      <c r="S254" s="72"/>
      <c r="T254" s="72"/>
      <c r="U254" s="72"/>
      <c r="V254" s="72"/>
      <c r="W254" s="72"/>
      <c r="X254" s="72"/>
      <c r="Y254" s="72"/>
      <c r="Z254" s="72"/>
      <c r="AA254" s="72"/>
      <c r="AR254" s="23"/>
    </row>
    <row r="255" spans="3:44" ht="8.1" customHeight="1">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R255" s="23"/>
    </row>
    <row r="256" spans="3:44" ht="14.1" customHeight="1">
      <c r="D256" s="72"/>
      <c r="E256" s="72"/>
      <c r="F256" s="72"/>
      <c r="G256" s="207" t="s">
        <v>75</v>
      </c>
      <c r="H256" s="207"/>
      <c r="I256" s="146" t="s">
        <v>12</v>
      </c>
      <c r="J256" s="207" t="s">
        <v>75</v>
      </c>
      <c r="K256" s="207"/>
      <c r="L256" s="72"/>
      <c r="M256" s="72"/>
      <c r="N256" s="72"/>
      <c r="O256" s="72"/>
      <c r="P256" s="207" t="s">
        <v>76</v>
      </c>
      <c r="Q256" s="207"/>
      <c r="R256" s="146" t="s">
        <v>12</v>
      </c>
      <c r="S256" s="207" t="s">
        <v>75</v>
      </c>
      <c r="T256" s="207"/>
      <c r="U256" s="72"/>
      <c r="V256" s="72"/>
      <c r="W256" s="72"/>
      <c r="X256" s="72"/>
      <c r="Y256" s="72"/>
      <c r="Z256" s="72"/>
      <c r="AA256" s="72"/>
      <c r="AR256" s="23"/>
    </row>
    <row r="257" spans="3:44" ht="14.1" customHeight="1">
      <c r="D257" s="72"/>
      <c r="E257" s="72"/>
      <c r="F257" s="72"/>
      <c r="G257" s="146" t="s">
        <v>78</v>
      </c>
      <c r="H257" s="146"/>
      <c r="I257" s="146"/>
      <c r="J257" s="146" t="s">
        <v>78</v>
      </c>
      <c r="K257" s="146"/>
      <c r="L257" s="72"/>
      <c r="M257" s="72"/>
      <c r="N257" s="72"/>
      <c r="O257" s="72"/>
      <c r="P257" s="146" t="s">
        <v>79</v>
      </c>
      <c r="Q257" s="146"/>
      <c r="R257" s="146"/>
      <c r="S257" s="146" t="s">
        <v>95</v>
      </c>
      <c r="T257" s="146"/>
      <c r="U257" s="72"/>
      <c r="V257" s="72"/>
      <c r="W257" s="72"/>
      <c r="X257" s="72"/>
      <c r="Y257" s="72"/>
      <c r="Z257" s="72"/>
      <c r="AA257" s="72"/>
      <c r="AR257" s="23"/>
    </row>
    <row r="258" spans="3:44" ht="8.1" customHeight="1">
      <c r="D258" s="72"/>
      <c r="E258" s="72"/>
      <c r="F258" s="72"/>
      <c r="G258" s="221"/>
      <c r="H258" s="221"/>
      <c r="I258" s="221"/>
      <c r="J258" s="221"/>
      <c r="K258" s="221"/>
      <c r="L258" s="72"/>
      <c r="M258" s="72"/>
      <c r="N258" s="72"/>
      <c r="O258" s="72"/>
      <c r="P258" s="221"/>
      <c r="Q258" s="221"/>
      <c r="R258" s="221"/>
      <c r="S258" s="221"/>
      <c r="T258" s="221"/>
      <c r="U258" s="72"/>
      <c r="V258" s="72"/>
      <c r="W258" s="72"/>
      <c r="X258" s="72"/>
      <c r="Y258" s="72"/>
      <c r="Z258" s="72"/>
      <c r="AA258" s="72"/>
      <c r="AR258" s="23"/>
    </row>
    <row r="259" spans="3:44" ht="14.1" customHeight="1">
      <c r="D259" s="72"/>
      <c r="E259" s="56" t="s">
        <v>80</v>
      </c>
      <c r="F259" s="56"/>
      <c r="G259" s="56"/>
      <c r="H259" s="56"/>
      <c r="I259" s="56"/>
      <c r="J259" s="56"/>
      <c r="K259" s="56"/>
      <c r="L259" s="56"/>
      <c r="M259" s="56"/>
      <c r="N259" s="56"/>
      <c r="O259" s="56"/>
      <c r="P259" s="56"/>
      <c r="Q259" s="56"/>
      <c r="R259" s="56"/>
      <c r="S259" s="56"/>
      <c r="T259" s="56"/>
      <c r="U259" s="56"/>
      <c r="V259" s="56"/>
      <c r="W259" s="56"/>
      <c r="X259" s="56"/>
      <c r="Y259" s="56"/>
      <c r="Z259" s="56"/>
      <c r="AA259" s="56"/>
      <c r="AR259" s="23"/>
    </row>
    <row r="260" spans="3:44" ht="14.1" customHeight="1">
      <c r="D260" s="72"/>
      <c r="E260" s="73"/>
      <c r="F260" s="73"/>
      <c r="G260" s="73"/>
      <c r="H260" s="73"/>
      <c r="I260" s="73"/>
      <c r="J260" s="73"/>
      <c r="K260" s="73"/>
      <c r="L260" s="73"/>
      <c r="M260" s="73"/>
      <c r="N260" s="188" t="s">
        <v>38</v>
      </c>
      <c r="O260" s="73"/>
      <c r="P260" s="73"/>
      <c r="Q260" s="73"/>
      <c r="R260" s="73"/>
      <c r="S260" s="73"/>
      <c r="T260" s="73"/>
      <c r="U260" s="73"/>
      <c r="V260" s="73"/>
      <c r="W260" s="73"/>
      <c r="X260" s="73"/>
      <c r="Y260" s="73"/>
      <c r="Z260" s="73"/>
      <c r="AA260" s="73"/>
      <c r="AR260" s="23"/>
    </row>
    <row r="261" spans="3:44" ht="14.1" customHeight="1">
      <c r="D261" s="72"/>
      <c r="E261" s="221"/>
      <c r="G261" s="145">
        <v>3</v>
      </c>
      <c r="H261" s="56" t="s">
        <v>12</v>
      </c>
      <c r="I261" s="145" t="s">
        <v>81</v>
      </c>
      <c r="J261"/>
      <c r="K261" s="72"/>
      <c r="L261" s="72"/>
      <c r="M261" s="72"/>
      <c r="N261" s="209">
        <f>G262</f>
        <v>1</v>
      </c>
      <c r="O261" s="210" t="s">
        <v>81</v>
      </c>
      <c r="P261" s="55" t="s">
        <v>12</v>
      </c>
      <c r="Q261" s="53">
        <f>G261</f>
        <v>3</v>
      </c>
      <c r="R261" s="72" t="s">
        <v>46</v>
      </c>
      <c r="S261" s="52">
        <f>I262</f>
        <v>4</v>
      </c>
      <c r="T261" s="72"/>
      <c r="U261" s="72"/>
      <c r="V261" s="72"/>
      <c r="W261" s="72"/>
      <c r="X261" s="72"/>
      <c r="Y261" s="72"/>
      <c r="Z261" s="72"/>
      <c r="AA261" s="72"/>
      <c r="AR261" s="23"/>
    </row>
    <row r="262" spans="3:44" ht="14.1" customHeight="1">
      <c r="D262" s="72"/>
      <c r="E262" s="221"/>
      <c r="G262" s="147">
        <v>1</v>
      </c>
      <c r="H262" s="56"/>
      <c r="I262" s="147">
        <v>4</v>
      </c>
      <c r="J262"/>
      <c r="K262" s="72"/>
      <c r="L262" s="72"/>
      <c r="M262" s="72"/>
      <c r="N262" s="209">
        <f>N261</f>
        <v>1</v>
      </c>
      <c r="O262" s="210" t="s">
        <v>81</v>
      </c>
      <c r="P262" s="55" t="s">
        <v>12</v>
      </c>
      <c r="Q262" s="53">
        <f>Q261*S261</f>
        <v>12</v>
      </c>
      <c r="R262" s="72"/>
      <c r="S262" s="72"/>
      <c r="T262" s="72"/>
      <c r="U262" s="72"/>
      <c r="V262" s="72"/>
      <c r="W262" s="72"/>
      <c r="X262" s="72"/>
      <c r="Y262" s="72"/>
      <c r="Z262" s="72"/>
      <c r="AA262" s="72"/>
      <c r="AR262" s="23"/>
    </row>
    <row r="263" spans="3:44" ht="14.1" customHeight="1">
      <c r="D263" s="72"/>
      <c r="E263" s="221"/>
      <c r="F263" s="221"/>
      <c r="G263" s="221"/>
      <c r="H263" s="72"/>
      <c r="I263" s="72"/>
      <c r="J263" s="72"/>
      <c r="K263" s="72"/>
      <c r="L263" s="72"/>
      <c r="M263" s="72"/>
      <c r="N263" s="209"/>
      <c r="O263" s="210" t="s">
        <v>81</v>
      </c>
      <c r="P263" s="55" t="s">
        <v>12</v>
      </c>
      <c r="Q263" s="212">
        <f>Q262</f>
        <v>12</v>
      </c>
      <c r="R263" s="72"/>
      <c r="S263" s="72"/>
      <c r="T263" s="72"/>
      <c r="U263" s="72"/>
      <c r="V263" s="72"/>
      <c r="W263" s="72"/>
      <c r="X263" s="72"/>
      <c r="Y263" s="72"/>
      <c r="Z263" s="72"/>
      <c r="AA263" s="72"/>
      <c r="AR263" s="23"/>
    </row>
    <row r="264" spans="3:44" ht="14.1" customHeight="1">
      <c r="D264" s="72"/>
      <c r="E264" s="221"/>
      <c r="F264" s="221"/>
      <c r="G264" s="221"/>
      <c r="H264" s="72"/>
      <c r="I264" s="72"/>
      <c r="J264" s="72"/>
      <c r="K264" s="72"/>
      <c r="L264" s="72"/>
      <c r="M264" s="72"/>
      <c r="N264" s="72"/>
      <c r="O264" s="72"/>
      <c r="P264" s="72"/>
      <c r="Q264" s="53">
        <f>N262</f>
        <v>1</v>
      </c>
      <c r="R264" s="72"/>
      <c r="S264" s="72"/>
      <c r="T264" s="72"/>
      <c r="U264" s="72"/>
      <c r="V264" s="72"/>
      <c r="W264" s="72"/>
      <c r="X264" s="72"/>
      <c r="Y264" s="72"/>
      <c r="Z264" s="72"/>
      <c r="AA264" s="72"/>
      <c r="AR264" s="23"/>
    </row>
    <row r="265" spans="3:44" ht="14.1" customHeight="1">
      <c r="D265" s="72"/>
      <c r="E265" s="221"/>
      <c r="F265" s="221"/>
      <c r="G265" s="221"/>
      <c r="H265" s="72"/>
      <c r="I265" s="72"/>
      <c r="J265" s="72"/>
      <c r="K265" s="72"/>
      <c r="L265" s="72"/>
      <c r="M265" s="72"/>
      <c r="N265" s="72"/>
      <c r="O265" s="218" t="str">
        <f>O263</f>
        <v>X</v>
      </c>
      <c r="P265" s="219" t="s">
        <v>12</v>
      </c>
      <c r="Q265" s="219">
        <f>Q263/Q264</f>
        <v>12</v>
      </c>
      <c r="R265" s="72"/>
      <c r="S265" s="72" t="s">
        <v>96</v>
      </c>
      <c r="T265" s="72"/>
      <c r="U265" s="72"/>
      <c r="V265" s="72"/>
      <c r="W265" s="72"/>
      <c r="X265" s="72"/>
      <c r="Y265" s="72"/>
      <c r="Z265" s="72"/>
      <c r="AA265" s="72"/>
      <c r="AR265" s="23"/>
    </row>
    <row r="266" spans="3:44" ht="6.95" customHeight="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R266" s="23"/>
    </row>
    <row r="267" spans="3:44" ht="15" customHeight="1">
      <c r="D267" s="21"/>
      <c r="E267" s="222" t="s">
        <v>97</v>
      </c>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R267" s="23"/>
    </row>
    <row r="268" spans="3:44" ht="0.95" customHeight="1">
      <c r="D268" s="21"/>
      <c r="E268" s="21"/>
      <c r="F268" s="21"/>
      <c r="G268" s="21"/>
      <c r="H268" s="21"/>
      <c r="I268" s="21"/>
      <c r="J268" s="21"/>
      <c r="K268" s="21"/>
      <c r="L268" s="21"/>
      <c r="M268" s="21"/>
      <c r="N268" s="21"/>
      <c r="O268" s="21"/>
      <c r="P268" s="21"/>
      <c r="Q268" s="21"/>
      <c r="R268" s="21"/>
      <c r="S268" s="44"/>
      <c r="T268" s="21"/>
      <c r="U268" s="21"/>
      <c r="V268" s="21"/>
      <c r="W268" s="21"/>
      <c r="X268" s="21"/>
      <c r="Y268" s="21"/>
      <c r="Z268" s="21"/>
      <c r="AA268" s="21"/>
      <c r="AB268" s="21"/>
      <c r="AC268" s="21"/>
      <c r="AD268" s="21"/>
      <c r="AE268" s="21"/>
      <c r="AF268" s="21"/>
      <c r="AG268" s="21"/>
      <c r="AR268" s="23"/>
    </row>
    <row r="269" spans="3:44" ht="15" customHeight="1">
      <c r="C269" s="198"/>
      <c r="D269" s="223" t="s">
        <v>71</v>
      </c>
      <c r="E269" s="30" t="s">
        <v>84</v>
      </c>
      <c r="F269" s="224"/>
      <c r="G269" s="224"/>
      <c r="H269" s="224"/>
      <c r="I269" s="224"/>
      <c r="J269" s="224"/>
      <c r="K269" s="224"/>
      <c r="L269" s="224"/>
      <c r="M269" s="224"/>
      <c r="N269" s="224"/>
      <c r="O269" s="224"/>
      <c r="P269" s="224"/>
      <c r="Q269" s="224"/>
      <c r="R269" s="224"/>
      <c r="S269" s="224"/>
      <c r="T269" s="224"/>
      <c r="U269" s="224"/>
      <c r="V269" s="224"/>
      <c r="W269" s="224"/>
      <c r="X269" s="224"/>
      <c r="Y269" s="224"/>
      <c r="Z269" s="224"/>
      <c r="AA269" s="224"/>
      <c r="AB269" s="224"/>
      <c r="AC269" s="224"/>
      <c r="AD269" s="224"/>
      <c r="AE269" s="21"/>
      <c r="AF269" s="21"/>
      <c r="AG269" s="21"/>
      <c r="AR269" s="23"/>
    </row>
    <row r="270" spans="3:44" ht="14.1" customHeight="1">
      <c r="D270" s="224"/>
      <c r="E270" s="225" t="s">
        <v>98</v>
      </c>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c r="AD270" s="224"/>
      <c r="AE270" s="21"/>
      <c r="AF270" s="21"/>
      <c r="AG270" s="21"/>
      <c r="AR270" s="23"/>
    </row>
    <row r="271" spans="3:44" ht="14.1" customHeight="1">
      <c r="D271" s="224"/>
      <c r="E271" s="225" t="s">
        <v>99</v>
      </c>
      <c r="F271" s="224"/>
      <c r="G271" s="224"/>
      <c r="H271" s="224"/>
      <c r="I271" s="224"/>
      <c r="J271" s="224"/>
      <c r="K271" s="224"/>
      <c r="L271" s="224"/>
      <c r="M271" s="224"/>
      <c r="N271" s="224"/>
      <c r="O271" s="224"/>
      <c r="P271" s="224"/>
      <c r="Q271" s="224"/>
      <c r="R271" s="224"/>
      <c r="S271" s="224"/>
      <c r="T271" s="224"/>
      <c r="U271" s="224"/>
      <c r="V271" s="224"/>
      <c r="W271" s="224"/>
      <c r="X271" s="224"/>
      <c r="Y271" s="224"/>
      <c r="Z271" s="224"/>
      <c r="AA271" s="224"/>
      <c r="AB271" s="224"/>
      <c r="AC271" s="224"/>
      <c r="AD271" s="224"/>
      <c r="AE271" s="21"/>
      <c r="AF271" s="21"/>
      <c r="AG271" s="21"/>
      <c r="AR271" s="23"/>
    </row>
    <row r="272" spans="3:44" ht="14.1" customHeight="1">
      <c r="D272" s="224"/>
      <c r="F272" s="226"/>
      <c r="G272" s="226"/>
      <c r="H272" s="226"/>
      <c r="I272" s="226"/>
      <c r="J272" s="226"/>
      <c r="K272" s="226"/>
      <c r="L272" s="226"/>
      <c r="M272" s="226"/>
      <c r="N272" s="226"/>
      <c r="O272" s="226"/>
      <c r="P272" s="226"/>
      <c r="Q272" s="226"/>
      <c r="R272" s="226"/>
      <c r="S272" s="226"/>
      <c r="T272" s="226"/>
      <c r="U272" s="226"/>
      <c r="V272" s="226"/>
      <c r="W272" s="226"/>
      <c r="X272" s="226"/>
      <c r="Y272" s="226"/>
      <c r="Z272" s="226"/>
      <c r="AA272" s="226"/>
      <c r="AB272" s="226"/>
      <c r="AC272" s="226"/>
      <c r="AD272" s="226"/>
      <c r="AE272" s="21"/>
      <c r="AF272" s="21"/>
      <c r="AG272" s="21"/>
      <c r="AR272" s="23"/>
    </row>
    <row r="273" spans="4:46" ht="14.1" customHeight="1">
      <c r="D273" s="21"/>
      <c r="E273" s="227" t="s">
        <v>73</v>
      </c>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R273" s="23"/>
    </row>
    <row r="274" spans="4:46" ht="15" customHeight="1">
      <c r="D274" s="21"/>
      <c r="E274" s="21" t="s">
        <v>74</v>
      </c>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R274" s="23"/>
    </row>
    <row r="275" spans="4:46" ht="3.95" customHeight="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R275" s="23"/>
    </row>
    <row r="276" spans="4:46" ht="15" customHeight="1">
      <c r="D276" s="21"/>
      <c r="E276" s="21"/>
      <c r="F276" s="21"/>
      <c r="G276" s="228" t="s">
        <v>75</v>
      </c>
      <c r="H276" s="228"/>
      <c r="I276" s="229" t="s">
        <v>12</v>
      </c>
      <c r="J276" s="228" t="s">
        <v>75</v>
      </c>
      <c r="K276" s="228"/>
      <c r="L276" s="21"/>
      <c r="M276" s="21"/>
      <c r="N276" s="21"/>
      <c r="O276" s="230">
        <v>3</v>
      </c>
      <c r="P276" s="231" t="s">
        <v>75</v>
      </c>
      <c r="Q276" s="231"/>
      <c r="R276" s="40" t="s">
        <v>12</v>
      </c>
      <c r="S276" s="232">
        <v>12</v>
      </c>
      <c r="T276" s="231" t="s">
        <v>100</v>
      </c>
      <c r="U276" s="231"/>
      <c r="V276" s="21"/>
      <c r="W276" s="21"/>
      <c r="X276" s="21"/>
      <c r="Y276" s="21"/>
      <c r="Z276" s="21"/>
      <c r="AA276" s="21"/>
      <c r="AB276" s="21"/>
      <c r="AC276" s="21"/>
      <c r="AD276" s="21"/>
      <c r="AE276" s="21"/>
      <c r="AF276" s="21"/>
      <c r="AG276" s="21"/>
      <c r="AR276" s="23"/>
    </row>
    <row r="277" spans="4:46" ht="15" customHeight="1">
      <c r="D277" s="21"/>
      <c r="E277" s="21"/>
      <c r="F277" s="21"/>
      <c r="G277" s="229" t="s">
        <v>78</v>
      </c>
      <c r="H277" s="229"/>
      <c r="I277" s="229"/>
      <c r="J277" s="229" t="s">
        <v>78</v>
      </c>
      <c r="K277" s="229"/>
      <c r="L277" s="21"/>
      <c r="M277" s="21"/>
      <c r="N277" s="21"/>
      <c r="O277" s="230">
        <v>1</v>
      </c>
      <c r="P277" s="40" t="s">
        <v>78</v>
      </c>
      <c r="Q277" s="40"/>
      <c r="R277" s="40"/>
      <c r="S277" s="40" t="s">
        <v>78</v>
      </c>
      <c r="T277" s="40"/>
      <c r="U277" s="40"/>
      <c r="V277" s="21"/>
      <c r="W277" s="21"/>
      <c r="X277" s="21"/>
      <c r="Y277" s="21"/>
      <c r="Z277" s="21"/>
      <c r="AA277" s="21"/>
      <c r="AB277" s="21"/>
      <c r="AC277" s="21"/>
      <c r="AD277" s="21"/>
      <c r="AE277" s="21"/>
      <c r="AF277" s="21"/>
      <c r="AG277" s="21"/>
      <c r="AR277" s="23"/>
    </row>
    <row r="278" spans="4:46" ht="8.1" customHeight="1">
      <c r="D278" s="21"/>
      <c r="E278" s="21"/>
      <c r="F278" s="21"/>
      <c r="G278" s="233"/>
      <c r="H278" s="233"/>
      <c r="I278" s="233"/>
      <c r="J278" s="233"/>
      <c r="K278" s="233"/>
      <c r="L278" s="21"/>
      <c r="M278" s="21"/>
      <c r="N278" s="21"/>
      <c r="O278" s="21"/>
      <c r="P278" s="233"/>
      <c r="Q278" s="233"/>
      <c r="R278" s="233"/>
      <c r="S278" s="233"/>
      <c r="T278" s="233"/>
      <c r="U278" s="21"/>
      <c r="V278" s="21"/>
      <c r="W278" s="21"/>
      <c r="X278" s="21"/>
      <c r="Y278" s="21"/>
      <c r="Z278" s="21"/>
      <c r="AA278" s="21"/>
      <c r="AB278" s="21"/>
      <c r="AC278" s="21"/>
      <c r="AD278" s="21"/>
      <c r="AE278" s="21"/>
      <c r="AF278" s="21"/>
      <c r="AG278" s="21"/>
      <c r="AR278" s="23"/>
    </row>
    <row r="279" spans="4:46" ht="15" customHeight="1">
      <c r="D279" s="21"/>
      <c r="E279" s="40" t="s">
        <v>101</v>
      </c>
      <c r="F279" s="40"/>
      <c r="G279" s="40"/>
      <c r="H279" s="40"/>
      <c r="I279" s="40"/>
      <c r="J279" s="40"/>
      <c r="K279" s="40"/>
      <c r="L279" s="40"/>
      <c r="M279" s="40"/>
      <c r="N279" s="40"/>
      <c r="O279" s="40"/>
      <c r="P279" s="40"/>
      <c r="Q279" s="40"/>
      <c r="R279" s="40"/>
      <c r="S279" s="40"/>
      <c r="T279" s="40"/>
      <c r="U279" s="40"/>
      <c r="V279" s="40"/>
      <c r="W279" s="40"/>
      <c r="X279" s="40"/>
      <c r="Y279" s="40"/>
      <c r="Z279" s="40"/>
      <c r="AA279" s="40"/>
      <c r="AB279" s="21"/>
      <c r="AC279" s="21"/>
      <c r="AD279" s="21"/>
      <c r="AE279" s="21"/>
      <c r="AF279" s="21"/>
      <c r="AG279" s="21"/>
      <c r="AR279" s="23"/>
    </row>
    <row r="280" spans="4:46" ht="15" customHeight="1">
      <c r="D280" s="21"/>
      <c r="E280" s="234"/>
      <c r="F280" s="234"/>
      <c r="G280" s="234"/>
      <c r="H280" s="234"/>
      <c r="I280" s="234"/>
      <c r="J280" s="234"/>
      <c r="K280" s="234"/>
      <c r="L280" s="234"/>
      <c r="M280" s="235" t="s">
        <v>38</v>
      </c>
      <c r="N280" s="234"/>
      <c r="O280" s="234"/>
      <c r="P280" s="234"/>
      <c r="Q280" s="234"/>
      <c r="R280" s="234"/>
      <c r="S280" s="21"/>
      <c r="T280" s="234"/>
      <c r="U280" s="234"/>
      <c r="V280" s="234"/>
      <c r="W280" s="234"/>
      <c r="X280" s="234"/>
      <c r="Y280" s="234"/>
      <c r="Z280" s="234"/>
      <c r="AA280" s="234"/>
      <c r="AB280" s="21"/>
      <c r="AC280" s="21"/>
      <c r="AD280" s="21"/>
      <c r="AE280" s="21"/>
      <c r="AF280" s="21"/>
      <c r="AG280" s="21"/>
      <c r="AR280" s="23"/>
    </row>
    <row r="281" spans="4:46" ht="15" customHeight="1">
      <c r="D281" s="21"/>
      <c r="E281" s="233"/>
      <c r="F281" s="228">
        <v>3</v>
      </c>
      <c r="G281" s="228"/>
      <c r="H281" s="229" t="s">
        <v>12</v>
      </c>
      <c r="I281" s="236"/>
      <c r="J281" s="237"/>
      <c r="K281" s="21"/>
      <c r="L281" s="21"/>
      <c r="M281" s="238">
        <f>F281</f>
        <v>3</v>
      </c>
      <c r="N281" s="239" t="s">
        <v>81</v>
      </c>
      <c r="O281" s="42" t="s">
        <v>12</v>
      </c>
      <c r="P281" s="44">
        <f>I281</f>
        <v>0</v>
      </c>
      <c r="Q281" s="21" t="s">
        <v>46</v>
      </c>
      <c r="R281" s="45">
        <f>F282</f>
        <v>1</v>
      </c>
      <c r="S281" s="21"/>
      <c r="T281" s="21"/>
      <c r="U281" s="21"/>
      <c r="V281" s="21"/>
      <c r="W281" s="21"/>
      <c r="X281" s="21"/>
      <c r="Y281" s="21"/>
      <c r="Z281" s="21"/>
      <c r="AA281" s="21"/>
      <c r="AB281" s="21"/>
      <c r="AC281" s="21"/>
      <c r="AD281" s="21"/>
      <c r="AE281" s="21"/>
      <c r="AF281" s="21"/>
      <c r="AG281" s="21"/>
      <c r="AR281" s="23"/>
    </row>
    <row r="282" spans="4:46" ht="15" customHeight="1">
      <c r="D282" s="21"/>
      <c r="E282" s="233"/>
      <c r="F282" s="240">
        <v>1</v>
      </c>
      <c r="G282" s="240"/>
      <c r="H282" s="229"/>
      <c r="I282" s="229" t="s">
        <v>81</v>
      </c>
      <c r="J282" s="229"/>
      <c r="K282" s="21"/>
      <c r="L282" s="21"/>
      <c r="M282" s="238">
        <f>F281</f>
        <v>3</v>
      </c>
      <c r="N282" s="239" t="s">
        <v>81</v>
      </c>
      <c r="O282" s="42" t="s">
        <v>12</v>
      </c>
      <c r="P282" s="44">
        <f>I281</f>
        <v>0</v>
      </c>
      <c r="Q282" s="21"/>
      <c r="R282" s="21"/>
      <c r="S282" s="21"/>
      <c r="T282" s="21"/>
      <c r="U282" s="21"/>
      <c r="V282" s="21"/>
      <c r="W282" s="21"/>
      <c r="X282" s="21"/>
      <c r="Y282" s="21"/>
      <c r="Z282" s="21"/>
      <c r="AA282" s="21"/>
      <c r="AB282" s="21"/>
      <c r="AC282" s="21"/>
      <c r="AD282" s="21"/>
      <c r="AE282" s="21"/>
      <c r="AF282" s="21"/>
      <c r="AG282" s="21"/>
      <c r="AR282" s="23"/>
    </row>
    <row r="283" spans="4:46" ht="15" customHeight="1">
      <c r="D283" s="21"/>
      <c r="E283" s="233"/>
      <c r="F283" s="233"/>
      <c r="G283" s="233"/>
      <c r="H283" s="21"/>
      <c r="I283" s="21"/>
      <c r="J283" s="21"/>
      <c r="K283" s="21"/>
      <c r="L283" s="21"/>
      <c r="M283" s="238"/>
      <c r="N283" s="239" t="s">
        <v>81</v>
      </c>
      <c r="O283" s="42" t="s">
        <v>12</v>
      </c>
      <c r="P283" s="241">
        <f>I281</f>
        <v>0</v>
      </c>
      <c r="Q283" s="21"/>
      <c r="R283" s="21"/>
      <c r="S283" s="21"/>
      <c r="T283" s="21"/>
      <c r="U283" s="21"/>
      <c r="V283" s="21"/>
      <c r="W283" s="21"/>
      <c r="X283" s="21"/>
      <c r="Y283" s="21"/>
      <c r="Z283" s="21"/>
      <c r="AA283" s="21"/>
      <c r="AB283" s="21"/>
      <c r="AC283" s="21"/>
      <c r="AD283" s="21"/>
      <c r="AE283" s="21"/>
      <c r="AF283" s="21"/>
      <c r="AG283" s="21"/>
      <c r="AR283" s="23"/>
    </row>
    <row r="284" spans="4:46" ht="15" customHeight="1">
      <c r="D284" s="21"/>
      <c r="E284" s="233"/>
      <c r="F284" s="233"/>
      <c r="G284" s="233"/>
      <c r="H284" s="21"/>
      <c r="I284" s="21"/>
      <c r="J284" s="21"/>
      <c r="K284" s="21"/>
      <c r="L284" s="21"/>
      <c r="M284" s="21"/>
      <c r="N284" s="21"/>
      <c r="O284" s="21"/>
      <c r="P284" s="44">
        <f>M282</f>
        <v>3</v>
      </c>
      <c r="Q284" s="21"/>
      <c r="R284" s="21"/>
      <c r="S284" s="21"/>
      <c r="T284" s="21"/>
      <c r="U284" s="21"/>
      <c r="V284" s="21"/>
      <c r="W284" s="21"/>
      <c r="X284" s="21"/>
      <c r="Y284" s="21"/>
      <c r="Z284" s="21"/>
      <c r="AA284" s="21"/>
      <c r="AB284" s="21"/>
      <c r="AC284" s="21"/>
      <c r="AD284" s="21"/>
      <c r="AE284" s="21"/>
      <c r="AF284" s="21"/>
      <c r="AG284" s="21"/>
      <c r="AR284" s="23"/>
      <c r="AT284" s="4" t="s">
        <v>102</v>
      </c>
    </row>
    <row r="285" spans="4:46" ht="15" customHeight="1">
      <c r="D285" s="21"/>
      <c r="E285" s="233"/>
      <c r="F285" s="233"/>
      <c r="G285" s="233"/>
      <c r="H285" s="21"/>
      <c r="I285" s="21"/>
      <c r="J285" s="21"/>
      <c r="K285" s="21"/>
      <c r="L285" s="21"/>
      <c r="M285" s="21"/>
      <c r="N285" s="242" t="str">
        <f>N283</f>
        <v>X</v>
      </c>
      <c r="O285" s="243" t="s">
        <v>12</v>
      </c>
      <c r="P285" s="244">
        <f>P283/P284</f>
        <v>0</v>
      </c>
      <c r="Q285" s="244"/>
      <c r="R285" s="21" t="s">
        <v>103</v>
      </c>
      <c r="S285" s="21"/>
      <c r="T285" s="21"/>
      <c r="U285" s="21"/>
      <c r="V285" s="40">
        <f>P285</f>
        <v>0</v>
      </c>
      <c r="W285" s="40"/>
      <c r="X285" s="21" t="s">
        <v>104</v>
      </c>
      <c r="Y285" s="21"/>
      <c r="Z285" s="245"/>
      <c r="AA285" s="245"/>
      <c r="AB285" s="21"/>
      <c r="AC285" s="21"/>
      <c r="AE285" s="21"/>
      <c r="AF285" s="21"/>
      <c r="AG285" s="21"/>
      <c r="AR285" s="23"/>
      <c r="AT285" s="246" t="s">
        <v>105</v>
      </c>
    </row>
    <row r="286" spans="4:46" ht="12" customHeight="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47" t="str">
        <f>IF(P285=4,AT284,AT285)</f>
        <v>!Inténtalo Nuevamente!</v>
      </c>
      <c r="AB286" s="21"/>
      <c r="AC286" s="21"/>
      <c r="AD286" s="21"/>
      <c r="AE286" s="21"/>
      <c r="AF286" s="21"/>
      <c r="AG286" s="21"/>
      <c r="AR286" s="23"/>
    </row>
    <row r="287" spans="4:46" ht="12" customHeight="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R287" s="23"/>
    </row>
    <row r="288" spans="4:46" ht="12" customHeight="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R288" s="23"/>
    </row>
    <row r="289" spans="3:44" ht="12" customHeight="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R289" s="23"/>
    </row>
    <row r="290" spans="3:44" ht="15" customHeight="1">
      <c r="C290" s="198"/>
      <c r="D290" s="248" t="s">
        <v>83</v>
      </c>
      <c r="E290" s="30" t="s">
        <v>93</v>
      </c>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c r="AD290" s="224"/>
      <c r="AE290" s="21"/>
      <c r="AF290" s="21"/>
      <c r="AG290" s="21"/>
      <c r="AR290" s="23"/>
    </row>
    <row r="291" spans="3:44" ht="15" customHeight="1">
      <c r="D291" s="224"/>
      <c r="E291" s="21" t="s">
        <v>106</v>
      </c>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c r="AD291" s="224"/>
      <c r="AF291" s="21"/>
      <c r="AG291" s="21"/>
      <c r="AR291" s="23"/>
    </row>
    <row r="292" spans="3:44" ht="15" customHeight="1">
      <c r="D292" s="224"/>
      <c r="E292" s="21"/>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c r="AD292" s="224"/>
      <c r="AF292" s="21"/>
      <c r="AG292" s="21"/>
      <c r="AR292" s="23"/>
    </row>
    <row r="293" spans="3:44" ht="15" customHeight="1">
      <c r="D293" s="21"/>
      <c r="E293" s="227" t="s">
        <v>73</v>
      </c>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R293" s="23"/>
    </row>
    <row r="294" spans="3:44" ht="15" customHeight="1">
      <c r="D294" s="21"/>
      <c r="E294" s="21" t="s">
        <v>74</v>
      </c>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R294" s="23"/>
    </row>
    <row r="295" spans="3:44" ht="8.1" customHeight="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R295" s="23"/>
    </row>
    <row r="296" spans="3:44" ht="15" customHeight="1">
      <c r="D296" s="21"/>
      <c r="E296" s="21"/>
      <c r="F296" s="21"/>
      <c r="G296" s="228" t="s">
        <v>75</v>
      </c>
      <c r="H296" s="228"/>
      <c r="I296" s="229" t="s">
        <v>12</v>
      </c>
      <c r="J296" s="228" t="s">
        <v>75</v>
      </c>
      <c r="K296" s="228"/>
      <c r="L296" s="21"/>
      <c r="M296" s="21"/>
      <c r="N296" s="21"/>
      <c r="O296" s="230">
        <v>3</v>
      </c>
      <c r="P296" s="231" t="s">
        <v>75</v>
      </c>
      <c r="Q296" s="231"/>
      <c r="R296" s="229" t="s">
        <v>12</v>
      </c>
      <c r="S296" s="232">
        <v>15</v>
      </c>
      <c r="T296" s="231" t="s">
        <v>100</v>
      </c>
      <c r="U296" s="231"/>
      <c r="V296" s="21"/>
      <c r="W296" s="21"/>
      <c r="X296" s="21"/>
      <c r="Y296" s="21"/>
      <c r="Z296" s="21"/>
      <c r="AA296" s="21"/>
      <c r="AB296" s="21"/>
      <c r="AC296" s="21"/>
      <c r="AD296" s="21"/>
      <c r="AE296" s="21"/>
      <c r="AF296" s="21"/>
      <c r="AG296" s="21"/>
      <c r="AR296" s="23"/>
    </row>
    <row r="297" spans="3:44" ht="15" customHeight="1">
      <c r="D297" s="21"/>
      <c r="E297" s="21"/>
      <c r="F297" s="21"/>
      <c r="G297" s="229" t="s">
        <v>78</v>
      </c>
      <c r="H297" s="229"/>
      <c r="I297" s="229"/>
      <c r="J297" s="229" t="s">
        <v>78</v>
      </c>
      <c r="K297" s="229"/>
      <c r="L297" s="21"/>
      <c r="M297" s="21"/>
      <c r="N297" s="21"/>
      <c r="O297" s="230">
        <v>1</v>
      </c>
      <c r="P297" s="40" t="s">
        <v>78</v>
      </c>
      <c r="Q297" s="40"/>
      <c r="R297" s="229"/>
      <c r="S297" s="40" t="s">
        <v>78</v>
      </c>
      <c r="T297" s="40"/>
      <c r="U297" s="40"/>
      <c r="V297" s="21"/>
      <c r="W297" s="21"/>
      <c r="X297" s="21"/>
      <c r="Y297" s="21"/>
      <c r="Z297" s="21"/>
      <c r="AA297" s="21"/>
      <c r="AB297" s="21"/>
      <c r="AC297" s="21"/>
      <c r="AD297" s="21"/>
      <c r="AE297" s="21"/>
      <c r="AF297" s="21"/>
      <c r="AG297" s="21"/>
      <c r="AR297" s="23"/>
    </row>
    <row r="298" spans="3:44" ht="5.0999999999999996" customHeight="1">
      <c r="D298" s="21"/>
      <c r="E298" s="21"/>
      <c r="F298" s="21"/>
      <c r="G298" s="233"/>
      <c r="H298" s="233"/>
      <c r="I298" s="233"/>
      <c r="J298" s="233"/>
      <c r="K298" s="233"/>
      <c r="L298" s="21"/>
      <c r="M298" s="21"/>
      <c r="N298" s="21"/>
      <c r="O298" s="21"/>
      <c r="P298" s="233"/>
      <c r="Q298" s="233"/>
      <c r="R298" s="233"/>
      <c r="S298" s="233"/>
      <c r="T298" s="233"/>
      <c r="U298" s="21"/>
      <c r="V298" s="21"/>
      <c r="W298" s="21"/>
      <c r="X298" s="21"/>
      <c r="Y298" s="21"/>
      <c r="Z298" s="21"/>
      <c r="AA298" s="21"/>
      <c r="AB298" s="21"/>
      <c r="AC298" s="21"/>
      <c r="AD298" s="21"/>
      <c r="AE298" s="21"/>
      <c r="AF298" s="21"/>
      <c r="AG298" s="21"/>
      <c r="AR298" s="23"/>
    </row>
    <row r="299" spans="3:44" ht="15" customHeight="1">
      <c r="D299" s="21"/>
      <c r="E299" s="40" t="s">
        <v>80</v>
      </c>
      <c r="F299" s="40"/>
      <c r="G299" s="40"/>
      <c r="H299" s="40"/>
      <c r="I299" s="40"/>
      <c r="J299" s="40"/>
      <c r="K299" s="40"/>
      <c r="L299" s="40"/>
      <c r="M299" s="40"/>
      <c r="N299" s="40"/>
      <c r="O299" s="40"/>
      <c r="P299" s="40"/>
      <c r="Q299" s="40"/>
      <c r="R299" s="40"/>
      <c r="S299" s="40"/>
      <c r="T299" s="40"/>
      <c r="U299" s="40"/>
      <c r="V299" s="40"/>
      <c r="W299" s="40"/>
      <c r="X299" s="40"/>
      <c r="Y299" s="40"/>
      <c r="Z299" s="40"/>
      <c r="AA299" s="40"/>
      <c r="AB299" s="21"/>
      <c r="AC299" s="21"/>
      <c r="AD299" s="21"/>
      <c r="AE299" s="21"/>
      <c r="AF299" s="21"/>
      <c r="AG299" s="21"/>
      <c r="AR299" s="23"/>
    </row>
    <row r="300" spans="3:44" ht="12" customHeight="1">
      <c r="D300" s="21"/>
      <c r="E300" s="234"/>
      <c r="F300" s="234"/>
      <c r="G300" s="234"/>
      <c r="H300" s="234"/>
      <c r="I300" s="234"/>
      <c r="J300" s="234"/>
      <c r="K300" s="234"/>
      <c r="L300" s="234"/>
      <c r="M300" s="235" t="s">
        <v>38</v>
      </c>
      <c r="N300" s="234"/>
      <c r="O300" s="234"/>
      <c r="P300" s="234"/>
      <c r="Q300" s="234"/>
      <c r="R300" s="234"/>
      <c r="S300" s="234"/>
      <c r="T300" s="21"/>
      <c r="U300" s="234"/>
      <c r="V300" s="234"/>
      <c r="W300" s="234"/>
      <c r="X300" s="234"/>
      <c r="Y300" s="234"/>
      <c r="Z300" s="234"/>
      <c r="AA300" s="234"/>
      <c r="AB300" s="21"/>
      <c r="AC300" s="21"/>
      <c r="AD300" s="21"/>
      <c r="AE300" s="21"/>
      <c r="AF300" s="21"/>
      <c r="AG300" s="21"/>
      <c r="AR300" s="23"/>
    </row>
    <row r="301" spans="3:44" ht="15" customHeight="1">
      <c r="D301" s="21"/>
      <c r="E301" s="233"/>
      <c r="F301" s="249">
        <v>3</v>
      </c>
      <c r="G301" s="250"/>
      <c r="H301" s="229" t="s">
        <v>12</v>
      </c>
      <c r="I301" s="236"/>
      <c r="J301" s="237"/>
      <c r="K301" s="21"/>
      <c r="L301" s="21"/>
      <c r="M301" s="238">
        <f>F301</f>
        <v>3</v>
      </c>
      <c r="N301" s="239" t="s">
        <v>81</v>
      </c>
      <c r="O301" s="42" t="s">
        <v>12</v>
      </c>
      <c r="P301" s="44">
        <f>I301</f>
        <v>0</v>
      </c>
      <c r="Q301" s="21" t="s">
        <v>46</v>
      </c>
      <c r="R301" s="45">
        <f>F302</f>
        <v>0</v>
      </c>
      <c r="S301" s="21"/>
      <c r="T301" s="21"/>
      <c r="U301" s="21"/>
      <c r="V301" s="21"/>
      <c r="W301" s="21"/>
      <c r="X301" s="21"/>
      <c r="Y301" s="21"/>
      <c r="Z301" s="21"/>
      <c r="AA301" s="21"/>
      <c r="AB301" s="21"/>
      <c r="AC301" s="21"/>
      <c r="AD301" s="21"/>
      <c r="AE301" s="21"/>
      <c r="AF301" s="21"/>
      <c r="AG301" s="21"/>
      <c r="AR301" s="23"/>
    </row>
    <row r="302" spans="3:44" ht="15" customHeight="1">
      <c r="D302" s="21"/>
      <c r="E302" s="233"/>
      <c r="F302" s="236"/>
      <c r="G302" s="237"/>
      <c r="H302" s="229"/>
      <c r="I302" s="229" t="s">
        <v>81</v>
      </c>
      <c r="J302" s="229"/>
      <c r="K302" s="21"/>
      <c r="L302" s="21"/>
      <c r="M302" s="238">
        <f>F301</f>
        <v>3</v>
      </c>
      <c r="N302" s="239" t="s">
        <v>81</v>
      </c>
      <c r="O302" s="42" t="s">
        <v>12</v>
      </c>
      <c r="P302" s="44">
        <f>P301*R301</f>
        <v>0</v>
      </c>
      <c r="Q302" s="21"/>
      <c r="R302" s="21"/>
      <c r="S302" s="21"/>
      <c r="T302" s="21"/>
      <c r="U302" s="21"/>
      <c r="V302" s="21"/>
      <c r="W302" s="21"/>
      <c r="X302" s="21"/>
      <c r="Y302" s="21"/>
      <c r="Z302" s="21"/>
      <c r="AA302" s="21"/>
      <c r="AB302" s="21"/>
      <c r="AC302" s="21"/>
      <c r="AD302" s="21"/>
      <c r="AE302" s="21"/>
      <c r="AF302" s="21"/>
      <c r="AG302" s="21"/>
      <c r="AR302" s="23"/>
    </row>
    <row r="303" spans="3:44" ht="15" customHeight="1">
      <c r="D303" s="21"/>
      <c r="E303" s="233"/>
      <c r="F303" s="233"/>
      <c r="G303" s="233"/>
      <c r="H303" s="21"/>
      <c r="I303" s="21"/>
      <c r="J303" s="21"/>
      <c r="K303" s="21"/>
      <c r="L303" s="21"/>
      <c r="M303" s="238"/>
      <c r="N303" s="239" t="s">
        <v>81</v>
      </c>
      <c r="O303" s="42" t="s">
        <v>12</v>
      </c>
      <c r="P303" s="241">
        <f>P302</f>
        <v>0</v>
      </c>
      <c r="Q303" s="21"/>
      <c r="R303" s="21"/>
      <c r="S303" s="21"/>
      <c r="T303" s="21"/>
      <c r="U303" s="21"/>
      <c r="V303" s="21"/>
      <c r="W303" s="21"/>
      <c r="X303" s="21"/>
      <c r="Y303" s="21"/>
      <c r="Z303" s="21"/>
      <c r="AA303" s="21"/>
      <c r="AB303" s="21"/>
      <c r="AC303" s="21"/>
      <c r="AD303" s="21"/>
      <c r="AE303" s="21"/>
      <c r="AF303" s="21"/>
      <c r="AG303" s="21"/>
      <c r="AR303" s="23"/>
    </row>
    <row r="304" spans="3:44" ht="15" customHeight="1">
      <c r="D304" s="21"/>
      <c r="E304" s="233"/>
      <c r="F304" s="233"/>
      <c r="G304" s="233"/>
      <c r="H304" s="21"/>
      <c r="I304" s="21"/>
      <c r="J304" s="21"/>
      <c r="K304" s="21"/>
      <c r="L304" s="21"/>
      <c r="M304" s="21"/>
      <c r="N304" s="21"/>
      <c r="O304" s="21"/>
      <c r="P304" s="44">
        <f>M302</f>
        <v>3</v>
      </c>
      <c r="Q304" s="21"/>
      <c r="R304" s="21"/>
      <c r="S304" s="21"/>
      <c r="T304" s="21"/>
      <c r="U304" s="21"/>
      <c r="V304" s="21"/>
      <c r="W304" s="21"/>
      <c r="X304" s="21"/>
      <c r="Y304" s="21"/>
      <c r="Z304" s="21"/>
      <c r="AA304" s="21"/>
      <c r="AB304" s="21"/>
      <c r="AC304" s="21"/>
      <c r="AD304" s="247">
        <f>IF(O305=5,AU305,AV297)</f>
        <v>0</v>
      </c>
      <c r="AE304" s="21"/>
      <c r="AF304" s="21"/>
      <c r="AG304" s="21"/>
      <c r="AR304" s="23"/>
    </row>
    <row r="305" spans="4:47" ht="15" customHeight="1">
      <c r="D305" s="21"/>
      <c r="E305" s="233"/>
      <c r="F305" s="233"/>
      <c r="G305" s="233"/>
      <c r="H305" s="21"/>
      <c r="I305" s="21"/>
      <c r="J305" s="21"/>
      <c r="K305" s="21"/>
      <c r="L305" s="21"/>
      <c r="M305" s="242" t="str">
        <f>N303</f>
        <v>X</v>
      </c>
      <c r="N305" s="243" t="s">
        <v>12</v>
      </c>
      <c r="O305" s="244">
        <f>P303/P304</f>
        <v>0</v>
      </c>
      <c r="P305" s="244"/>
      <c r="Q305" s="21"/>
      <c r="R305" s="21" t="s">
        <v>103</v>
      </c>
      <c r="S305" s="21"/>
      <c r="T305" s="21"/>
      <c r="U305" s="21"/>
      <c r="V305" s="244">
        <f>O305</f>
        <v>0</v>
      </c>
      <c r="W305" s="244"/>
      <c r="X305" s="21" t="s">
        <v>104</v>
      </c>
      <c r="Y305" s="21"/>
      <c r="Z305" s="245"/>
      <c r="AA305" s="245"/>
      <c r="AB305" s="247"/>
      <c r="AC305" s="21"/>
      <c r="AD305" s="21"/>
      <c r="AE305" s="21"/>
      <c r="AF305" s="21"/>
      <c r="AG305" s="21"/>
      <c r="AR305" s="23"/>
      <c r="AU305" s="4" t="s">
        <v>102</v>
      </c>
    </row>
    <row r="306" spans="4:47" ht="15" customHeight="1">
      <c r="D306" s="21"/>
      <c r="E306" s="233"/>
      <c r="F306" s="233"/>
      <c r="G306" s="233"/>
      <c r="H306" s="21"/>
      <c r="I306" s="21"/>
      <c r="J306" s="21"/>
      <c r="K306" s="21"/>
      <c r="L306" s="21"/>
      <c r="M306" s="21"/>
      <c r="N306" s="242"/>
      <c r="O306" s="21"/>
      <c r="P306" s="21"/>
      <c r="Q306" s="21"/>
      <c r="R306" s="21"/>
      <c r="S306" s="21"/>
      <c r="T306" s="21"/>
      <c r="U306" s="21"/>
      <c r="V306" s="243"/>
      <c r="W306" s="21"/>
      <c r="X306" s="21"/>
      <c r="Y306" s="21"/>
      <c r="Z306" s="245"/>
      <c r="AA306" s="245"/>
      <c r="AB306" s="247"/>
      <c r="AC306" s="21"/>
      <c r="AD306" s="21"/>
      <c r="AE306" s="21"/>
      <c r="AF306" s="21"/>
      <c r="AG306" s="21"/>
      <c r="AR306" s="23"/>
    </row>
    <row r="307" spans="4:47" ht="15" customHeight="1">
      <c r="D307" s="21"/>
      <c r="E307" s="233"/>
      <c r="F307" s="233"/>
      <c r="G307" s="233"/>
      <c r="H307" s="21"/>
      <c r="I307" s="21"/>
      <c r="J307" s="21"/>
      <c r="K307" s="21"/>
      <c r="L307" s="21"/>
      <c r="M307" s="21"/>
      <c r="N307" s="242"/>
      <c r="O307" s="21"/>
      <c r="P307" s="21"/>
      <c r="Q307" s="21"/>
      <c r="R307" s="21"/>
      <c r="S307" s="21"/>
      <c r="T307" s="21"/>
      <c r="U307" s="21"/>
      <c r="V307" s="243"/>
      <c r="W307" s="21"/>
      <c r="X307" s="21"/>
      <c r="Y307" s="21"/>
      <c r="Z307" s="245"/>
      <c r="AA307" s="245"/>
      <c r="AB307" s="247"/>
      <c r="AC307" s="21"/>
      <c r="AD307" s="21"/>
      <c r="AE307" s="21"/>
      <c r="AF307" s="21"/>
      <c r="AG307" s="21"/>
      <c r="AR307" s="23"/>
    </row>
    <row r="308" spans="4:47" ht="15" customHeight="1">
      <c r="D308" s="21"/>
      <c r="E308" s="21"/>
      <c r="F308" s="21"/>
      <c r="G308" s="251"/>
      <c r="H308" s="24"/>
      <c r="I308" s="24"/>
      <c r="J308" s="24"/>
      <c r="K308" s="24"/>
      <c r="L308" s="24"/>
      <c r="M308" s="21"/>
      <c r="N308" s="21"/>
      <c r="O308" s="21"/>
      <c r="P308" s="21"/>
      <c r="Q308" s="21"/>
      <c r="R308" s="21"/>
      <c r="S308" s="21"/>
      <c r="T308" s="21"/>
      <c r="U308" s="21"/>
      <c r="V308" s="21"/>
      <c r="W308" s="21"/>
      <c r="X308" s="21"/>
      <c r="Y308" s="21"/>
      <c r="Z308" s="21"/>
      <c r="AA308" s="21"/>
      <c r="AB308" s="21"/>
      <c r="AC308" s="21"/>
      <c r="AD308" s="21"/>
      <c r="AE308" s="21"/>
      <c r="AF308" s="21"/>
      <c r="AG308" s="21"/>
      <c r="AR308" s="23"/>
      <c r="AU308" s="246" t="s">
        <v>105</v>
      </c>
    </row>
    <row r="309" spans="4:47" ht="14.1" customHeight="1">
      <c r="D309" s="223" t="s">
        <v>88</v>
      </c>
      <c r="E309" s="30" t="s">
        <v>93</v>
      </c>
      <c r="F309" s="224"/>
      <c r="G309" s="224"/>
      <c r="H309" s="224"/>
      <c r="I309" s="224"/>
      <c r="J309" s="224"/>
      <c r="K309" s="224"/>
      <c r="L309" s="224"/>
      <c r="M309" s="224"/>
      <c r="N309" s="224"/>
      <c r="O309" s="224"/>
      <c r="P309" s="224"/>
      <c r="Q309" s="224"/>
      <c r="R309" s="224"/>
      <c r="S309" s="224"/>
      <c r="T309" s="224"/>
      <c r="U309" s="224"/>
      <c r="V309" s="224"/>
      <c r="W309" s="224"/>
      <c r="X309" s="224"/>
      <c r="Y309" s="224"/>
      <c r="Z309" s="224"/>
      <c r="AA309" s="224"/>
      <c r="AB309" s="224"/>
      <c r="AC309" s="224"/>
      <c r="AD309" s="224"/>
      <c r="AE309" s="21"/>
      <c r="AF309" s="21"/>
      <c r="AG309" s="21"/>
      <c r="AR309" s="23"/>
    </row>
    <row r="310" spans="4:47" ht="14.1" customHeight="1">
      <c r="D310" s="224"/>
      <c r="E310" s="21" t="s">
        <v>107</v>
      </c>
      <c r="F310" s="224"/>
      <c r="G310" s="224"/>
      <c r="H310" s="224"/>
      <c r="I310" s="224"/>
      <c r="J310" s="224"/>
      <c r="K310" s="224"/>
      <c r="L310" s="224"/>
      <c r="M310" s="224"/>
      <c r="N310" s="224"/>
      <c r="O310" s="224"/>
      <c r="P310" s="224"/>
      <c r="Q310" s="224"/>
      <c r="R310" s="224"/>
      <c r="S310" s="224"/>
      <c r="T310" s="224"/>
      <c r="U310" s="224"/>
      <c r="V310" s="224"/>
      <c r="W310" s="224"/>
      <c r="X310" s="224"/>
      <c r="Y310" s="224"/>
      <c r="Z310" s="224"/>
      <c r="AA310" s="224"/>
      <c r="AB310" s="224"/>
      <c r="AC310" s="224"/>
      <c r="AD310" s="224"/>
      <c r="AF310" s="21"/>
      <c r="AG310" s="21"/>
      <c r="AR310" s="23"/>
    </row>
    <row r="311" spans="4:47" ht="14.1" customHeight="1">
      <c r="D311" s="224"/>
      <c r="E311" s="21"/>
      <c r="F311" s="224"/>
      <c r="G311" s="224"/>
      <c r="H311" s="224"/>
      <c r="I311" s="224"/>
      <c r="J311" s="224"/>
      <c r="K311" s="224"/>
      <c r="L311" s="224"/>
      <c r="M311" s="224"/>
      <c r="N311" s="224"/>
      <c r="O311" s="224"/>
      <c r="P311" s="224"/>
      <c r="Q311" s="224"/>
      <c r="R311" s="224"/>
      <c r="S311" s="224"/>
      <c r="T311" s="224"/>
      <c r="U311" s="224"/>
      <c r="V311" s="224"/>
      <c r="W311" s="224"/>
      <c r="X311" s="224"/>
      <c r="Y311" s="224"/>
      <c r="Z311" s="224"/>
      <c r="AA311" s="224"/>
      <c r="AB311" s="224"/>
      <c r="AC311" s="224"/>
      <c r="AD311" s="224"/>
      <c r="AF311" s="21"/>
      <c r="AG311" s="21"/>
      <c r="AR311" s="23"/>
    </row>
    <row r="312" spans="4:47" ht="14.1" customHeight="1">
      <c r="D312" s="21"/>
      <c r="E312" s="227" t="s">
        <v>73</v>
      </c>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R312" s="23"/>
    </row>
    <row r="313" spans="4:47" ht="14.1" customHeight="1">
      <c r="D313" s="21"/>
      <c r="E313" s="21" t="s">
        <v>74</v>
      </c>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R313" s="23"/>
    </row>
    <row r="314" spans="4:47" ht="6.95" customHeight="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R314" s="23"/>
    </row>
    <row r="315" spans="4:47" ht="14.1" customHeight="1">
      <c r="D315" s="21"/>
      <c r="E315" s="21"/>
      <c r="F315" s="21"/>
      <c r="G315" s="228" t="s">
        <v>75</v>
      </c>
      <c r="H315" s="228"/>
      <c r="I315" s="229" t="s">
        <v>12</v>
      </c>
      <c r="J315" s="228" t="s">
        <v>75</v>
      </c>
      <c r="K315" s="228"/>
      <c r="L315" s="21"/>
      <c r="M315" s="21"/>
      <c r="N315" s="21"/>
      <c r="O315" s="230">
        <v>3</v>
      </c>
      <c r="P315" s="231" t="s">
        <v>75</v>
      </c>
      <c r="Q315" s="231"/>
      <c r="R315" s="229" t="s">
        <v>12</v>
      </c>
      <c r="S315" s="228" t="s">
        <v>81</v>
      </c>
      <c r="T315" s="228"/>
      <c r="U315" s="228"/>
      <c r="V315" s="21"/>
      <c r="W315" s="21"/>
      <c r="X315" s="21"/>
      <c r="Y315" s="21"/>
      <c r="Z315" s="21"/>
      <c r="AA315" s="21"/>
      <c r="AB315" s="21"/>
      <c r="AC315" s="21"/>
      <c r="AD315" s="21"/>
      <c r="AE315" s="21"/>
      <c r="AF315" s="21"/>
      <c r="AG315" s="21"/>
      <c r="AR315" s="23"/>
    </row>
    <row r="316" spans="4:47" ht="14.1" customHeight="1">
      <c r="D316" s="21"/>
      <c r="E316" s="21"/>
      <c r="F316" s="21"/>
      <c r="G316" s="229" t="s">
        <v>78</v>
      </c>
      <c r="H316" s="229"/>
      <c r="I316" s="229"/>
      <c r="J316" s="229" t="s">
        <v>78</v>
      </c>
      <c r="K316" s="229"/>
      <c r="L316" s="21"/>
      <c r="M316" s="21"/>
      <c r="N316" s="21"/>
      <c r="O316" s="230">
        <v>1</v>
      </c>
      <c r="P316" s="40" t="s">
        <v>78</v>
      </c>
      <c r="Q316" s="40"/>
      <c r="R316" s="229"/>
      <c r="S316" s="252">
        <v>8</v>
      </c>
      <c r="T316" s="253" t="s">
        <v>78</v>
      </c>
      <c r="U316" s="253"/>
      <c r="V316" s="21"/>
      <c r="W316" s="21"/>
      <c r="X316" s="21"/>
      <c r="Y316" s="21"/>
      <c r="Z316" s="21"/>
      <c r="AA316" s="21"/>
      <c r="AB316" s="21"/>
      <c r="AC316" s="21"/>
      <c r="AD316" s="21"/>
      <c r="AE316" s="21"/>
      <c r="AF316" s="21"/>
      <c r="AG316" s="21"/>
      <c r="AR316" s="23"/>
    </row>
    <row r="317" spans="4:47" ht="6.95" customHeight="1">
      <c r="D317" s="21"/>
      <c r="E317" s="21"/>
      <c r="F317" s="21"/>
      <c r="G317" s="233"/>
      <c r="H317" s="233"/>
      <c r="I317" s="233"/>
      <c r="J317" s="233"/>
      <c r="K317" s="233"/>
      <c r="L317" s="21"/>
      <c r="M317" s="21"/>
      <c r="N317" s="21"/>
      <c r="O317" s="21"/>
      <c r="P317" s="233"/>
      <c r="Q317" s="233"/>
      <c r="R317" s="233"/>
      <c r="S317" s="233"/>
      <c r="T317" s="233"/>
      <c r="U317" s="21"/>
      <c r="V317" s="21"/>
      <c r="W317" s="21"/>
      <c r="X317" s="21"/>
      <c r="Y317" s="21"/>
      <c r="Z317" s="21"/>
      <c r="AA317" s="21"/>
      <c r="AB317" s="21"/>
      <c r="AC317" s="21"/>
      <c r="AD317" s="21"/>
      <c r="AE317" s="21"/>
      <c r="AF317" s="21"/>
      <c r="AG317" s="21"/>
      <c r="AR317" s="23"/>
    </row>
    <row r="318" spans="4:47" ht="14.1" customHeight="1">
      <c r="D318" s="21"/>
      <c r="E318" s="40" t="s">
        <v>80</v>
      </c>
      <c r="F318" s="40"/>
      <c r="G318" s="40"/>
      <c r="H318" s="40"/>
      <c r="I318" s="40"/>
      <c r="J318" s="40"/>
      <c r="K318" s="40"/>
      <c r="L318" s="40"/>
      <c r="M318" s="40"/>
      <c r="N318" s="40"/>
      <c r="O318" s="40"/>
      <c r="P318" s="40"/>
      <c r="Q318" s="40"/>
      <c r="R318" s="40"/>
      <c r="S318" s="40"/>
      <c r="T318" s="40"/>
      <c r="U318" s="40"/>
      <c r="V318" s="40"/>
      <c r="W318" s="40"/>
      <c r="X318" s="40"/>
      <c r="Y318" s="40"/>
      <c r="Z318" s="40"/>
      <c r="AA318" s="40"/>
      <c r="AB318" s="21"/>
      <c r="AC318" s="21"/>
      <c r="AD318" s="21"/>
      <c r="AE318" s="21"/>
      <c r="AF318" s="21"/>
      <c r="AG318" s="21"/>
      <c r="AR318" s="23"/>
    </row>
    <row r="319" spans="4:47" ht="14.1" customHeight="1">
      <c r="D319" s="21"/>
      <c r="E319" s="234"/>
      <c r="F319" s="234"/>
      <c r="G319" s="234"/>
      <c r="H319" s="234"/>
      <c r="I319" s="234"/>
      <c r="J319" s="234"/>
      <c r="K319" s="234"/>
      <c r="L319" s="234"/>
      <c r="M319" s="234"/>
      <c r="N319" s="235" t="s">
        <v>38</v>
      </c>
      <c r="O319" s="234"/>
      <c r="P319" s="234"/>
      <c r="Q319" s="234"/>
      <c r="R319" s="234"/>
      <c r="S319" s="234"/>
      <c r="T319" s="234"/>
      <c r="U319" s="234"/>
      <c r="V319" s="234"/>
      <c r="W319" s="234"/>
      <c r="X319" s="234"/>
      <c r="Y319" s="234"/>
      <c r="Z319" s="234"/>
      <c r="AA319" s="234"/>
      <c r="AB319" s="21"/>
      <c r="AC319" s="21"/>
      <c r="AD319" s="21"/>
      <c r="AE319" s="21"/>
      <c r="AF319" s="21"/>
      <c r="AG319" s="21"/>
      <c r="AR319" s="23"/>
    </row>
    <row r="320" spans="4:47" ht="14.1" customHeight="1">
      <c r="D320" s="21"/>
      <c r="E320" s="233"/>
      <c r="F320" s="236"/>
      <c r="G320" s="237"/>
      <c r="H320" s="254" t="s">
        <v>12</v>
      </c>
      <c r="I320" s="228" t="s">
        <v>81</v>
      </c>
      <c r="J320" s="228"/>
      <c r="K320" s="21"/>
      <c r="L320" s="21"/>
      <c r="M320" s="21"/>
      <c r="N320" s="238">
        <f>F321</f>
        <v>1</v>
      </c>
      <c r="O320" s="239" t="s">
        <v>81</v>
      </c>
      <c r="P320" s="42" t="s">
        <v>12</v>
      </c>
      <c r="Q320" s="44">
        <f>F320</f>
        <v>0</v>
      </c>
      <c r="R320" s="21" t="s">
        <v>46</v>
      </c>
      <c r="S320" s="45">
        <f>I321</f>
        <v>0</v>
      </c>
      <c r="T320" s="21"/>
      <c r="U320" s="21"/>
      <c r="V320" s="21"/>
      <c r="W320" s="21"/>
      <c r="X320" s="21"/>
      <c r="Y320" s="21"/>
      <c r="Z320" s="21"/>
      <c r="AA320" s="21"/>
      <c r="AB320" s="21"/>
      <c r="AC320" s="21"/>
      <c r="AD320" s="21"/>
      <c r="AE320" s="21"/>
      <c r="AF320" s="21"/>
      <c r="AG320" s="21"/>
      <c r="AR320" s="23"/>
    </row>
    <row r="321" spans="3:47" ht="14.1" customHeight="1">
      <c r="D321" s="21"/>
      <c r="E321" s="233"/>
      <c r="F321" s="236">
        <v>1</v>
      </c>
      <c r="G321" s="237"/>
      <c r="H321" s="254"/>
      <c r="I321" s="236"/>
      <c r="J321" s="237"/>
      <c r="K321" s="21"/>
      <c r="L321" s="21"/>
      <c r="M321" s="21"/>
      <c r="N321" s="238">
        <f>N320</f>
        <v>1</v>
      </c>
      <c r="O321" s="239" t="s">
        <v>81</v>
      </c>
      <c r="P321" s="42" t="s">
        <v>12</v>
      </c>
      <c r="Q321" s="44">
        <f>Q320*S320</f>
        <v>0</v>
      </c>
      <c r="R321" s="21"/>
      <c r="S321" s="21"/>
      <c r="T321" s="21"/>
      <c r="U321" s="21"/>
      <c r="V321" s="245"/>
      <c r="W321" s="21"/>
      <c r="X321" s="21"/>
      <c r="Y321" s="21"/>
      <c r="Z321" s="21"/>
      <c r="AA321" s="21"/>
      <c r="AB321" s="21"/>
      <c r="AC321" s="21"/>
      <c r="AD321" s="21"/>
      <c r="AE321" s="21"/>
      <c r="AF321" s="21"/>
      <c r="AG321" s="21"/>
      <c r="AR321" s="23"/>
    </row>
    <row r="322" spans="3:47" ht="14.1" customHeight="1">
      <c r="D322" s="21"/>
      <c r="E322" s="233"/>
      <c r="F322" s="233"/>
      <c r="G322" s="233"/>
      <c r="H322" s="21"/>
      <c r="I322" s="21"/>
      <c r="J322" s="21"/>
      <c r="K322" s="21"/>
      <c r="L322" s="21"/>
      <c r="M322" s="21"/>
      <c r="N322" s="238"/>
      <c r="O322" s="239" t="s">
        <v>81</v>
      </c>
      <c r="P322" s="42" t="s">
        <v>12</v>
      </c>
      <c r="Q322" s="241">
        <f>Q321</f>
        <v>0</v>
      </c>
      <c r="R322" s="21"/>
      <c r="S322" s="21"/>
      <c r="T322" s="21"/>
      <c r="U322" s="21"/>
      <c r="V322" s="21"/>
      <c r="W322" s="21"/>
      <c r="X322" s="21"/>
      <c r="Y322" s="21"/>
      <c r="Z322" s="21"/>
      <c r="AA322" s="21"/>
      <c r="AB322" s="21"/>
      <c r="AC322" s="21"/>
      <c r="AD322" s="21"/>
      <c r="AE322" s="21"/>
      <c r="AF322" s="21"/>
      <c r="AG322" s="21"/>
      <c r="AR322" s="23"/>
    </row>
    <row r="323" spans="3:47" ht="14.1" customHeight="1">
      <c r="D323" s="21"/>
      <c r="E323" s="233"/>
      <c r="F323" s="233"/>
      <c r="G323" s="233"/>
      <c r="H323" s="21"/>
      <c r="I323" s="21"/>
      <c r="J323" s="21"/>
      <c r="K323" s="21"/>
      <c r="L323" s="21"/>
      <c r="M323" s="21"/>
      <c r="N323" s="21"/>
      <c r="O323" s="21"/>
      <c r="P323" s="21"/>
      <c r="Q323" s="44">
        <f>N321</f>
        <v>1</v>
      </c>
      <c r="R323" s="21"/>
      <c r="S323" s="21"/>
      <c r="T323" s="21"/>
      <c r="U323" s="21"/>
      <c r="V323" s="21"/>
      <c r="W323" s="21"/>
      <c r="X323" s="21"/>
      <c r="Y323" s="21"/>
      <c r="Z323" s="21"/>
      <c r="AA323" s="21"/>
      <c r="AB323" s="21"/>
      <c r="AC323" s="21"/>
      <c r="AD323" s="21"/>
      <c r="AE323" s="21"/>
      <c r="AF323" s="21"/>
      <c r="AG323" s="21"/>
      <c r="AR323" s="23"/>
    </row>
    <row r="324" spans="3:47" ht="14.1" customHeight="1">
      <c r="D324" s="21"/>
      <c r="E324" s="233"/>
      <c r="F324" s="233"/>
      <c r="G324" s="233"/>
      <c r="H324" s="21"/>
      <c r="I324" s="21"/>
      <c r="J324" s="21"/>
      <c r="K324" s="21"/>
      <c r="L324" s="21"/>
      <c r="M324" s="21"/>
      <c r="N324" s="21"/>
      <c r="O324" s="242" t="str">
        <f>O322</f>
        <v>X</v>
      </c>
      <c r="P324" s="243" t="s">
        <v>12</v>
      </c>
      <c r="Q324" s="244">
        <f>Q322/Q323</f>
        <v>0</v>
      </c>
      <c r="R324" s="244"/>
      <c r="S324" s="21" t="s">
        <v>103</v>
      </c>
      <c r="T324" s="21"/>
      <c r="U324" s="21"/>
      <c r="V324" s="21"/>
      <c r="W324" s="39">
        <f>Q324</f>
        <v>0</v>
      </c>
      <c r="X324" s="39"/>
      <c r="Y324" s="21" t="s">
        <v>104</v>
      </c>
      <c r="Z324" s="21"/>
      <c r="AA324" s="245"/>
      <c r="AB324" s="245"/>
      <c r="AC324" s="21"/>
      <c r="AE324" s="21"/>
      <c r="AF324" s="21"/>
      <c r="AG324" s="21"/>
      <c r="AR324" s="23"/>
      <c r="AU324" s="4" t="s">
        <v>102</v>
      </c>
    </row>
    <row r="325" spans="3:47" ht="14.1" customHeight="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55">
        <f>IF(W324=24,AU324,AW309)</f>
        <v>0</v>
      </c>
      <c r="AC325" s="21"/>
      <c r="AD325" s="21"/>
      <c r="AE325" s="21"/>
      <c r="AF325" s="21"/>
      <c r="AG325" s="21"/>
      <c r="AR325" s="23"/>
      <c r="AU325" s="246" t="s">
        <v>105</v>
      </c>
    </row>
    <row r="326" spans="3:47" ht="8.1" customHeight="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R326" s="23"/>
    </row>
    <row r="327" spans="3:47" ht="14.1" customHeight="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R327" s="23"/>
    </row>
    <row r="328" spans="3:47" ht="14.1" customHeight="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R328" s="23"/>
    </row>
    <row r="329" spans="3:47" ht="14.1" customHeight="1">
      <c r="C329" s="198"/>
      <c r="D329" s="223" t="s">
        <v>92</v>
      </c>
      <c r="E329" s="30" t="s">
        <v>84</v>
      </c>
      <c r="F329" s="224"/>
      <c r="G329" s="224"/>
      <c r="H329" s="224"/>
      <c r="I329" s="224"/>
      <c r="J329" s="224"/>
      <c r="K329" s="224"/>
      <c r="L329" s="224"/>
      <c r="M329" s="224"/>
      <c r="N329" s="224"/>
      <c r="O329" s="224"/>
      <c r="P329" s="224"/>
      <c r="Q329" s="224"/>
      <c r="R329" s="224"/>
      <c r="S329" s="224"/>
      <c r="T329" s="224"/>
      <c r="U329" s="224"/>
      <c r="V329" s="224"/>
      <c r="W329" s="224"/>
      <c r="X329" s="224"/>
      <c r="Y329" s="224"/>
      <c r="Z329" s="224"/>
      <c r="AA329" s="224"/>
      <c r="AB329" s="224"/>
      <c r="AC329" s="224"/>
      <c r="AD329" s="224"/>
      <c r="AE329" s="21"/>
      <c r="AF329" s="21"/>
      <c r="AG329" s="21"/>
      <c r="AR329" s="23"/>
    </row>
    <row r="330" spans="3:47" ht="14.1" customHeight="1">
      <c r="D330" s="224"/>
      <c r="E330" s="30" t="s">
        <v>108</v>
      </c>
      <c r="F330" s="224"/>
      <c r="G330" s="224"/>
      <c r="H330" s="224"/>
      <c r="I330" s="224"/>
      <c r="J330" s="224"/>
      <c r="K330" s="224"/>
      <c r="L330" s="224"/>
      <c r="M330" s="224"/>
      <c r="N330" s="224"/>
      <c r="O330" s="224"/>
      <c r="P330" s="224"/>
      <c r="Q330" s="224"/>
      <c r="R330" s="224"/>
      <c r="S330" s="224"/>
      <c r="T330" s="224"/>
      <c r="U330" s="224"/>
      <c r="V330" s="224"/>
      <c r="W330" s="224"/>
      <c r="X330" s="224"/>
      <c r="Y330" s="224"/>
      <c r="Z330" s="224"/>
      <c r="AA330" s="224"/>
      <c r="AB330" s="224"/>
      <c r="AC330" s="224"/>
      <c r="AD330" s="224"/>
      <c r="AE330" s="21"/>
      <c r="AF330" s="21"/>
      <c r="AG330" s="21"/>
      <c r="AR330" s="23"/>
    </row>
    <row r="331" spans="3:47" ht="14.1" customHeight="1">
      <c r="D331" s="224"/>
      <c r="E331" s="30"/>
      <c r="F331" s="224"/>
      <c r="G331" s="224"/>
      <c r="H331" s="224"/>
      <c r="I331" s="224"/>
      <c r="J331" s="224"/>
      <c r="K331" s="224"/>
      <c r="L331" s="224"/>
      <c r="M331" s="224"/>
      <c r="N331" s="224"/>
      <c r="O331" s="224"/>
      <c r="P331" s="224"/>
      <c r="Q331" s="224"/>
      <c r="R331" s="224"/>
      <c r="S331" s="224"/>
      <c r="T331" s="224"/>
      <c r="U331" s="224"/>
      <c r="V331" s="224"/>
      <c r="W331" s="224"/>
      <c r="X331" s="224"/>
      <c r="Y331" s="224"/>
      <c r="Z331" s="224"/>
      <c r="AA331" s="224"/>
      <c r="AB331" s="224"/>
      <c r="AC331" s="224"/>
      <c r="AD331" s="224"/>
      <c r="AE331" s="21"/>
      <c r="AF331" s="21"/>
      <c r="AG331" s="21"/>
      <c r="AR331" s="23"/>
    </row>
    <row r="332" spans="3:47" ht="14.1" customHeight="1">
      <c r="D332" s="21"/>
      <c r="E332" s="227" t="s">
        <v>73</v>
      </c>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R332" s="23"/>
    </row>
    <row r="333" spans="3:47" ht="14.1" customHeight="1">
      <c r="D333" s="21"/>
      <c r="E333" s="21" t="s">
        <v>74</v>
      </c>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R333" s="23"/>
    </row>
    <row r="334" spans="3:47" ht="3.95" customHeight="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R334" s="23"/>
    </row>
    <row r="335" spans="3:47" ht="14.1" customHeight="1">
      <c r="D335" s="21"/>
      <c r="E335" s="21"/>
      <c r="F335" s="21"/>
      <c r="G335" s="228" t="s">
        <v>75</v>
      </c>
      <c r="H335" s="228"/>
      <c r="I335" s="229" t="s">
        <v>12</v>
      </c>
      <c r="J335" s="228" t="s">
        <v>75</v>
      </c>
      <c r="K335" s="228"/>
      <c r="L335" s="21"/>
      <c r="M335" s="21"/>
      <c r="N335" s="21"/>
      <c r="O335" s="21"/>
      <c r="P335" s="256" t="s">
        <v>76</v>
      </c>
      <c r="Q335" s="256"/>
      <c r="R335" s="229" t="s">
        <v>12</v>
      </c>
      <c r="S335" s="256" t="s">
        <v>75</v>
      </c>
      <c r="T335" s="256"/>
      <c r="U335" s="21"/>
      <c r="V335" s="21"/>
      <c r="W335" s="21"/>
      <c r="X335" s="21"/>
      <c r="Y335" s="21"/>
      <c r="Z335" s="21"/>
      <c r="AA335" s="21"/>
      <c r="AB335" s="21"/>
      <c r="AC335" s="21"/>
      <c r="AD335" s="21"/>
      <c r="AE335" s="21"/>
      <c r="AF335" s="21"/>
      <c r="AG335" s="21"/>
      <c r="AR335" s="23"/>
    </row>
    <row r="336" spans="3:47" ht="14.1" customHeight="1">
      <c r="D336" s="21"/>
      <c r="E336" s="21"/>
      <c r="F336" s="21"/>
      <c r="G336" s="229" t="s">
        <v>78</v>
      </c>
      <c r="H336" s="229"/>
      <c r="I336" s="229"/>
      <c r="J336" s="229" t="s">
        <v>78</v>
      </c>
      <c r="K336" s="229"/>
      <c r="L336" s="21"/>
      <c r="M336" s="21"/>
      <c r="N336" s="21"/>
      <c r="O336" s="21"/>
      <c r="P336" s="40" t="s">
        <v>79</v>
      </c>
      <c r="Q336" s="40"/>
      <c r="R336" s="229"/>
      <c r="S336" s="40" t="s">
        <v>95</v>
      </c>
      <c r="T336" s="40"/>
      <c r="U336" s="21"/>
      <c r="V336" s="21"/>
      <c r="W336" s="21"/>
      <c r="X336" s="21"/>
      <c r="Y336" s="21"/>
      <c r="Z336" s="21"/>
      <c r="AA336" s="21"/>
      <c r="AB336" s="21"/>
      <c r="AC336" s="21"/>
      <c r="AD336" s="21"/>
      <c r="AE336" s="21"/>
      <c r="AF336" s="21"/>
      <c r="AG336" s="21"/>
      <c r="AR336" s="23"/>
    </row>
    <row r="337" spans="3:47" ht="6.95" customHeight="1">
      <c r="D337" s="21"/>
      <c r="E337" s="21"/>
      <c r="F337" s="21"/>
      <c r="G337" s="233"/>
      <c r="H337" s="233"/>
      <c r="I337" s="233"/>
      <c r="J337" s="233"/>
      <c r="K337" s="233"/>
      <c r="L337" s="21"/>
      <c r="M337" s="21"/>
      <c r="N337" s="21"/>
      <c r="O337" s="21"/>
      <c r="P337" s="233"/>
      <c r="Q337" s="233"/>
      <c r="R337" s="233"/>
      <c r="S337" s="233"/>
      <c r="T337" s="233"/>
      <c r="U337" s="21"/>
      <c r="V337" s="21"/>
      <c r="W337" s="21"/>
      <c r="X337" s="21"/>
      <c r="Y337" s="21"/>
      <c r="Z337" s="21"/>
      <c r="AA337" s="21"/>
      <c r="AB337" s="21"/>
      <c r="AC337" s="21"/>
      <c r="AD337" s="21"/>
      <c r="AE337" s="21"/>
      <c r="AF337" s="21"/>
      <c r="AG337" s="21"/>
      <c r="AR337" s="23"/>
    </row>
    <row r="338" spans="3:47" ht="14.1" customHeight="1">
      <c r="D338" s="21"/>
      <c r="E338" s="40" t="s">
        <v>80</v>
      </c>
      <c r="F338" s="40"/>
      <c r="G338" s="40"/>
      <c r="H338" s="40"/>
      <c r="I338" s="40"/>
      <c r="J338" s="40"/>
      <c r="K338" s="40"/>
      <c r="L338" s="40"/>
      <c r="M338" s="40"/>
      <c r="N338" s="40"/>
      <c r="O338" s="40"/>
      <c r="P338" s="40"/>
      <c r="Q338" s="40"/>
      <c r="R338" s="40"/>
      <c r="S338" s="40"/>
      <c r="T338" s="40"/>
      <c r="U338" s="40"/>
      <c r="V338" s="40"/>
      <c r="W338" s="40"/>
      <c r="X338" s="40"/>
      <c r="Y338" s="40"/>
      <c r="Z338" s="40"/>
      <c r="AA338" s="40"/>
      <c r="AB338" s="21"/>
      <c r="AC338" s="21"/>
      <c r="AD338" s="21"/>
      <c r="AE338" s="21"/>
      <c r="AF338" s="21"/>
      <c r="AG338" s="21"/>
      <c r="AR338" s="23"/>
    </row>
    <row r="339" spans="3:47" ht="14.1" customHeight="1">
      <c r="D339" s="21"/>
      <c r="E339" s="234"/>
      <c r="F339" s="234"/>
      <c r="G339" s="234"/>
      <c r="H339" s="234"/>
      <c r="I339" s="234"/>
      <c r="J339" s="234"/>
      <c r="K339" s="234"/>
      <c r="L339" s="234"/>
      <c r="M339" s="234"/>
      <c r="N339" s="235" t="s">
        <v>38</v>
      </c>
      <c r="O339" s="234"/>
      <c r="P339" s="234"/>
      <c r="Q339" s="234"/>
      <c r="R339" s="234"/>
      <c r="S339" s="234"/>
      <c r="T339" s="234"/>
      <c r="U339" s="234"/>
      <c r="V339" s="234"/>
      <c r="W339" s="234"/>
      <c r="X339" s="234"/>
      <c r="Y339" s="234"/>
      <c r="Z339" s="234"/>
      <c r="AA339" s="234"/>
      <c r="AB339" s="21"/>
      <c r="AC339" s="21"/>
      <c r="AD339" s="21"/>
      <c r="AE339" s="21"/>
      <c r="AF339" s="21"/>
      <c r="AG339" s="21"/>
      <c r="AR339" s="23"/>
    </row>
    <row r="340" spans="3:47" ht="14.1" customHeight="1">
      <c r="D340" s="21"/>
      <c r="E340" s="233"/>
      <c r="F340" s="236"/>
      <c r="G340" s="237"/>
      <c r="H340" s="254" t="s">
        <v>12</v>
      </c>
      <c r="I340" s="228" t="s">
        <v>81</v>
      </c>
      <c r="J340" s="228"/>
      <c r="K340" s="21"/>
      <c r="L340" s="21"/>
      <c r="M340" s="21"/>
      <c r="N340" s="238">
        <f>F341</f>
        <v>1</v>
      </c>
      <c r="O340" s="239" t="s">
        <v>81</v>
      </c>
      <c r="P340" s="42" t="s">
        <v>12</v>
      </c>
      <c r="Q340" s="44">
        <f>F340</f>
        <v>0</v>
      </c>
      <c r="R340" s="21" t="s">
        <v>46</v>
      </c>
      <c r="S340" s="45">
        <f>I341</f>
        <v>0</v>
      </c>
      <c r="T340" s="21"/>
      <c r="U340" s="21"/>
      <c r="V340" s="21"/>
      <c r="W340" s="21"/>
      <c r="X340" s="21"/>
      <c r="Y340" s="21"/>
      <c r="Z340" s="21"/>
      <c r="AA340" s="21"/>
      <c r="AB340" s="21"/>
      <c r="AC340" s="21"/>
      <c r="AD340" s="21"/>
      <c r="AE340" s="21"/>
      <c r="AF340" s="21"/>
      <c r="AG340" s="21"/>
      <c r="AR340" s="23"/>
    </row>
    <row r="341" spans="3:47" ht="14.1" customHeight="1">
      <c r="D341" s="21"/>
      <c r="E341" s="233"/>
      <c r="F341" s="236">
        <v>1</v>
      </c>
      <c r="G341" s="237"/>
      <c r="H341" s="254"/>
      <c r="I341" s="236"/>
      <c r="J341" s="237"/>
      <c r="K341" s="21"/>
      <c r="L341" s="21"/>
      <c r="M341" s="21"/>
      <c r="N341" s="238">
        <f>N340</f>
        <v>1</v>
      </c>
      <c r="O341" s="239" t="s">
        <v>81</v>
      </c>
      <c r="P341" s="42" t="s">
        <v>12</v>
      </c>
      <c r="Q341" s="44">
        <f>Q340*S340</f>
        <v>0</v>
      </c>
      <c r="R341" s="21"/>
      <c r="S341" s="21"/>
      <c r="T341" s="21"/>
      <c r="U341" s="21"/>
      <c r="V341" s="21"/>
      <c r="W341" s="21"/>
      <c r="X341" s="21"/>
      <c r="Y341" s="21"/>
      <c r="Z341" s="21"/>
      <c r="AA341" s="21"/>
      <c r="AB341" s="21"/>
      <c r="AC341" s="21"/>
      <c r="AD341" s="21"/>
      <c r="AE341" s="21"/>
      <c r="AF341" s="21"/>
      <c r="AG341" s="21"/>
      <c r="AR341" s="23"/>
    </row>
    <row r="342" spans="3:47" ht="14.1" customHeight="1">
      <c r="D342" s="21"/>
      <c r="E342" s="233"/>
      <c r="F342" s="233"/>
      <c r="G342" s="233"/>
      <c r="H342" s="21"/>
      <c r="I342" s="21"/>
      <c r="J342" s="21"/>
      <c r="K342" s="21"/>
      <c r="L342" s="21"/>
      <c r="M342" s="21"/>
      <c r="N342" s="238"/>
      <c r="O342" s="239" t="s">
        <v>81</v>
      </c>
      <c r="P342" s="42" t="s">
        <v>12</v>
      </c>
      <c r="Q342" s="241">
        <f>Q341</f>
        <v>0</v>
      </c>
      <c r="R342" s="21"/>
      <c r="S342" s="21"/>
      <c r="T342" s="21"/>
      <c r="U342" s="21"/>
      <c r="V342" s="21"/>
      <c r="W342" s="21"/>
      <c r="X342" s="21"/>
      <c r="Y342" s="21"/>
      <c r="Z342" s="21"/>
      <c r="AA342" s="21"/>
      <c r="AB342" s="21"/>
      <c r="AC342" s="21"/>
      <c r="AD342" s="21"/>
      <c r="AE342" s="21"/>
      <c r="AF342" s="21"/>
      <c r="AG342" s="21"/>
      <c r="AR342" s="23"/>
    </row>
    <row r="343" spans="3:47" ht="14.1" customHeight="1">
      <c r="D343" s="21"/>
      <c r="E343" s="233"/>
      <c r="F343" s="233"/>
      <c r="G343" s="233"/>
      <c r="H343" s="21"/>
      <c r="I343" s="21"/>
      <c r="J343" s="21"/>
      <c r="K343" s="21"/>
      <c r="L343" s="21"/>
      <c r="M343" s="21"/>
      <c r="N343" s="21"/>
      <c r="O343" s="21"/>
      <c r="P343" s="21"/>
      <c r="Q343" s="44">
        <f>N341</f>
        <v>1</v>
      </c>
      <c r="R343" s="21"/>
      <c r="S343" s="21"/>
      <c r="T343" s="21"/>
      <c r="U343" s="21"/>
      <c r="V343" s="21"/>
      <c r="W343" s="21"/>
      <c r="X343" s="21"/>
      <c r="Y343" s="21"/>
      <c r="Z343" s="21"/>
      <c r="AA343" s="21"/>
      <c r="AB343" s="21"/>
      <c r="AC343" s="21"/>
      <c r="AD343" s="21"/>
      <c r="AE343" s="21"/>
      <c r="AF343" s="21"/>
      <c r="AG343" s="21"/>
      <c r="AR343" s="23"/>
    </row>
    <row r="344" spans="3:47" ht="14.1" customHeight="1">
      <c r="D344" s="21"/>
      <c r="E344" s="233"/>
      <c r="F344" s="233"/>
      <c r="G344" s="233"/>
      <c r="H344" s="21"/>
      <c r="I344" s="21"/>
      <c r="J344" s="21"/>
      <c r="K344" s="21"/>
      <c r="L344" s="21"/>
      <c r="M344" s="21"/>
      <c r="N344" s="21"/>
      <c r="O344" s="242" t="str">
        <f>O342</f>
        <v>X</v>
      </c>
      <c r="P344" s="243" t="s">
        <v>12</v>
      </c>
      <c r="Q344" s="257">
        <f>Q342/Q343</f>
        <v>0</v>
      </c>
      <c r="R344" s="257"/>
      <c r="S344" s="21" t="s">
        <v>103</v>
      </c>
      <c r="T344" s="21"/>
      <c r="U344" s="21"/>
      <c r="V344" s="21"/>
      <c r="W344" s="39">
        <f>Q344</f>
        <v>0</v>
      </c>
      <c r="X344" s="39"/>
      <c r="Y344" s="21" t="s">
        <v>104</v>
      </c>
      <c r="Z344" s="21"/>
      <c r="AA344" s="245"/>
      <c r="AB344" s="245"/>
      <c r="AC344" s="21"/>
      <c r="AE344" s="21"/>
      <c r="AF344" s="21"/>
      <c r="AG344" s="21"/>
      <c r="AR344" s="23"/>
      <c r="AU344" s="4" t="s">
        <v>102</v>
      </c>
    </row>
    <row r="345" spans="3:47" ht="14.1" customHeight="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58">
        <f>IF(W344=12,AU344,AW330)</f>
        <v>0</v>
      </c>
      <c r="AC345" s="21"/>
      <c r="AD345" s="21"/>
      <c r="AE345" s="21"/>
      <c r="AF345" s="21"/>
      <c r="AG345" s="21"/>
      <c r="AR345" s="23"/>
      <c r="AU345" s="246" t="s">
        <v>105</v>
      </c>
    </row>
    <row r="346" spans="3:47" ht="14.1" customHeight="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R346" s="23"/>
      <c r="AU346" s="246"/>
    </row>
    <row r="347" spans="3:47" ht="14.1" customHeight="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R347" s="23"/>
      <c r="AU347" s="246"/>
    </row>
    <row r="348" spans="3:47" ht="15" customHeight="1">
      <c r="C348" s="198"/>
      <c r="D348" s="248" t="s">
        <v>109</v>
      </c>
      <c r="E348" s="30" t="s">
        <v>110</v>
      </c>
      <c r="F348" s="224"/>
      <c r="G348" s="224"/>
      <c r="H348" s="224"/>
      <c r="I348" s="224"/>
      <c r="J348" s="224"/>
      <c r="K348" s="224"/>
      <c r="L348" s="224"/>
      <c r="M348" s="224"/>
      <c r="N348" s="224"/>
      <c r="O348" s="224"/>
      <c r="P348" s="224"/>
      <c r="Q348" s="224"/>
      <c r="R348" s="224"/>
      <c r="S348" s="224"/>
      <c r="T348" s="224"/>
      <c r="U348" s="224"/>
      <c r="V348" s="224"/>
      <c r="W348" s="224"/>
      <c r="X348" s="224"/>
      <c r="Y348" s="224"/>
      <c r="Z348" s="224"/>
      <c r="AA348" s="224"/>
      <c r="AB348" s="224"/>
      <c r="AC348" s="224"/>
      <c r="AD348" s="224"/>
      <c r="AE348" s="21"/>
      <c r="AF348" s="21"/>
      <c r="AG348" s="21"/>
      <c r="AR348" s="23"/>
    </row>
    <row r="349" spans="3:47" ht="15" customHeight="1">
      <c r="D349" s="224"/>
      <c r="E349" s="30" t="s">
        <v>111</v>
      </c>
      <c r="F349" s="224"/>
      <c r="G349" s="224"/>
      <c r="H349" s="224"/>
      <c r="I349" s="224"/>
      <c r="J349" s="224"/>
      <c r="K349" s="224"/>
      <c r="L349" s="224"/>
      <c r="M349" s="224"/>
      <c r="N349" s="224"/>
      <c r="O349" s="224"/>
      <c r="P349" s="224"/>
      <c r="Q349" s="224"/>
      <c r="R349" s="224"/>
      <c r="S349" s="224"/>
      <c r="T349" s="224"/>
      <c r="U349" s="224"/>
      <c r="V349" s="224"/>
      <c r="W349" s="224"/>
      <c r="X349" s="224"/>
      <c r="Y349" s="224"/>
      <c r="Z349" s="224"/>
      <c r="AA349" s="224"/>
      <c r="AB349" s="224"/>
      <c r="AC349" s="224"/>
      <c r="AD349" s="224"/>
      <c r="AE349" s="21"/>
      <c r="AF349" s="21"/>
      <c r="AG349" s="21"/>
      <c r="AR349" s="23"/>
    </row>
    <row r="350" spans="3:47" ht="15" customHeight="1">
      <c r="D350" s="224"/>
      <c r="E350" s="30"/>
      <c r="F350" s="224"/>
      <c r="G350" s="224"/>
      <c r="H350" s="224"/>
      <c r="I350" s="224"/>
      <c r="J350" s="224"/>
      <c r="K350" s="224"/>
      <c r="L350" s="224"/>
      <c r="M350" s="224"/>
      <c r="N350" s="224"/>
      <c r="O350" s="224"/>
      <c r="P350" s="224"/>
      <c r="Q350" s="224"/>
      <c r="R350" s="224"/>
      <c r="S350" s="224"/>
      <c r="T350" s="224"/>
      <c r="U350" s="224"/>
      <c r="V350" s="224"/>
      <c r="W350" s="224"/>
      <c r="X350" s="224"/>
      <c r="Y350" s="224"/>
      <c r="Z350" s="224"/>
      <c r="AA350" s="224"/>
      <c r="AB350" s="224"/>
      <c r="AC350" s="224"/>
      <c r="AD350" s="224"/>
      <c r="AE350" s="21"/>
      <c r="AF350" s="21"/>
      <c r="AG350" s="21"/>
      <c r="AR350" s="23"/>
    </row>
    <row r="351" spans="3:47" ht="15" customHeight="1">
      <c r="D351" s="21"/>
      <c r="E351" s="227" t="s">
        <v>73</v>
      </c>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R351" s="23"/>
    </row>
    <row r="352" spans="3:47" ht="15" customHeight="1">
      <c r="D352" s="21"/>
      <c r="E352" s="21" t="s">
        <v>112</v>
      </c>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R352" s="23"/>
    </row>
    <row r="353" spans="4:47" ht="8.1" customHeight="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R353" s="23"/>
    </row>
    <row r="354" spans="4:47" ht="15" customHeight="1">
      <c r="D354" s="21"/>
      <c r="E354" s="21"/>
      <c r="F354" s="21"/>
      <c r="G354" s="228" t="s">
        <v>113</v>
      </c>
      <c r="H354" s="228"/>
      <c r="I354" s="229" t="s">
        <v>12</v>
      </c>
      <c r="J354" s="228" t="s">
        <v>113</v>
      </c>
      <c r="K354" s="228"/>
      <c r="L354" s="259"/>
      <c r="M354" s="259"/>
      <c r="N354" s="259"/>
      <c r="O354" s="260">
        <v>1</v>
      </c>
      <c r="P354" s="229" t="s">
        <v>113</v>
      </c>
      <c r="Q354" s="229"/>
      <c r="R354" s="229" t="s">
        <v>12</v>
      </c>
      <c r="S354" s="232">
        <v>100</v>
      </c>
      <c r="T354" s="261" t="s">
        <v>113</v>
      </c>
      <c r="U354" s="261"/>
      <c r="V354" s="21"/>
      <c r="W354" s="21"/>
      <c r="X354" s="21"/>
      <c r="Y354" s="21"/>
      <c r="Z354" s="21"/>
      <c r="AA354" s="21"/>
      <c r="AB354" s="21"/>
      <c r="AC354" s="21"/>
      <c r="AD354" s="21"/>
      <c r="AE354" s="21"/>
      <c r="AF354" s="21"/>
      <c r="AG354" s="21"/>
      <c r="AR354" s="23"/>
    </row>
    <row r="355" spans="4:47" ht="15" customHeight="1">
      <c r="D355" s="21"/>
      <c r="E355" s="21"/>
      <c r="F355" s="21"/>
      <c r="G355" s="229" t="s">
        <v>114</v>
      </c>
      <c r="H355" s="229"/>
      <c r="I355" s="229"/>
      <c r="J355" s="229" t="s">
        <v>114</v>
      </c>
      <c r="K355" s="229"/>
      <c r="L355" s="259"/>
      <c r="M355" s="259"/>
      <c r="N355" s="259"/>
      <c r="O355" s="260">
        <v>3</v>
      </c>
      <c r="P355" s="229" t="s">
        <v>114</v>
      </c>
      <c r="Q355" s="229"/>
      <c r="R355" s="229"/>
      <c r="S355" s="40" t="s">
        <v>114</v>
      </c>
      <c r="T355" s="40"/>
      <c r="U355" s="40"/>
      <c r="V355" s="21"/>
      <c r="W355" s="21"/>
      <c r="X355" s="21"/>
      <c r="Y355" s="21"/>
      <c r="Z355" s="21"/>
      <c r="AA355" s="21"/>
      <c r="AB355" s="21"/>
      <c r="AC355" s="21"/>
      <c r="AD355" s="21"/>
      <c r="AE355" s="21"/>
      <c r="AF355" s="21"/>
      <c r="AG355" s="21"/>
      <c r="AR355" s="23"/>
      <c r="AU355" s="4" t="s">
        <v>102</v>
      </c>
    </row>
    <row r="356" spans="4:47" ht="8.1" customHeight="1">
      <c r="D356" s="21"/>
      <c r="E356" s="21"/>
      <c r="F356" s="21"/>
      <c r="G356" s="262"/>
      <c r="H356" s="262"/>
      <c r="I356" s="262"/>
      <c r="J356" s="262"/>
      <c r="K356" s="262"/>
      <c r="L356" s="21"/>
      <c r="M356" s="21"/>
      <c r="N356" s="21"/>
      <c r="O356" s="21"/>
      <c r="P356" s="262"/>
      <c r="Q356" s="262"/>
      <c r="R356" s="262"/>
      <c r="S356" s="262"/>
      <c r="T356" s="262"/>
      <c r="U356" s="21"/>
      <c r="V356" s="21"/>
      <c r="W356" s="21"/>
      <c r="X356" s="21"/>
      <c r="Y356" s="21"/>
      <c r="Z356" s="21"/>
      <c r="AA356" s="21"/>
      <c r="AB356" s="21"/>
      <c r="AC356" s="21"/>
      <c r="AD356" s="21"/>
      <c r="AE356" s="21"/>
      <c r="AF356" s="21"/>
      <c r="AG356" s="21"/>
      <c r="AR356" s="23"/>
      <c r="AU356" s="246" t="s">
        <v>105</v>
      </c>
    </row>
    <row r="357" spans="4:47" ht="15" customHeight="1">
      <c r="D357" s="21"/>
      <c r="E357" s="263" t="s">
        <v>101</v>
      </c>
      <c r="F357" s="263"/>
      <c r="G357" s="263"/>
      <c r="H357" s="263"/>
      <c r="I357" s="263"/>
      <c r="J357" s="263"/>
      <c r="K357" s="263"/>
      <c r="L357" s="263"/>
      <c r="M357" s="263"/>
      <c r="N357" s="263"/>
      <c r="O357" s="263"/>
      <c r="P357" s="263"/>
      <c r="Q357" s="263"/>
      <c r="R357" s="263"/>
      <c r="S357" s="263"/>
      <c r="T357" s="263"/>
      <c r="U357" s="263"/>
      <c r="V357" s="263"/>
      <c r="W357" s="263"/>
      <c r="X357" s="263"/>
      <c r="Y357" s="263"/>
      <c r="Z357" s="263"/>
      <c r="AA357" s="263"/>
      <c r="AB357" s="21"/>
      <c r="AC357" s="21"/>
      <c r="AD357" s="21"/>
      <c r="AE357" s="21"/>
      <c r="AF357" s="21"/>
      <c r="AG357" s="21"/>
      <c r="AR357" s="23"/>
    </row>
    <row r="358" spans="4:47" ht="15" customHeight="1">
      <c r="D358" s="21"/>
      <c r="E358" s="264"/>
      <c r="F358" s="264"/>
      <c r="G358" s="264"/>
      <c r="H358" s="264"/>
      <c r="I358" s="264"/>
      <c r="J358" s="264"/>
      <c r="K358" s="264"/>
      <c r="L358" s="264"/>
      <c r="M358" s="264"/>
      <c r="N358" s="265" t="s">
        <v>38</v>
      </c>
      <c r="O358" s="264"/>
      <c r="P358" s="264"/>
      <c r="Q358" s="264"/>
      <c r="R358" s="264"/>
      <c r="S358" s="264"/>
      <c r="T358" s="264"/>
      <c r="U358" s="264"/>
      <c r="V358" s="264"/>
      <c r="W358" s="264"/>
      <c r="X358" s="264"/>
      <c r="Y358" s="264"/>
      <c r="Z358" s="264"/>
      <c r="AA358" s="264"/>
      <c r="AB358" s="21"/>
      <c r="AC358" s="21"/>
      <c r="AD358" s="21"/>
      <c r="AE358" s="21"/>
      <c r="AF358" s="21"/>
      <c r="AG358" s="21"/>
      <c r="AR358" s="23"/>
    </row>
    <row r="359" spans="4:47" ht="15" customHeight="1">
      <c r="D359" s="21"/>
      <c r="E359" s="262"/>
      <c r="F359" s="236">
        <v>1</v>
      </c>
      <c r="G359" s="237"/>
      <c r="H359" s="266" t="s">
        <v>12</v>
      </c>
      <c r="I359" s="267"/>
      <c r="J359" s="268"/>
      <c r="K359" s="21"/>
      <c r="L359" s="21"/>
      <c r="M359" s="21"/>
      <c r="N359" s="238">
        <f>F359</f>
        <v>1</v>
      </c>
      <c r="O359" s="239" t="s">
        <v>81</v>
      </c>
      <c r="P359" s="42" t="s">
        <v>12</v>
      </c>
      <c r="Q359" s="44">
        <f>I359</f>
        <v>0</v>
      </c>
      <c r="R359" s="21" t="s">
        <v>46</v>
      </c>
      <c r="S359" s="45">
        <f>F360</f>
        <v>0</v>
      </c>
      <c r="T359" s="21"/>
      <c r="U359" s="21"/>
      <c r="V359" s="21"/>
      <c r="W359" s="21"/>
      <c r="X359" s="21"/>
      <c r="Y359" s="21"/>
      <c r="Z359" s="21"/>
      <c r="AA359" s="21"/>
      <c r="AB359" s="21"/>
      <c r="AC359" s="21"/>
      <c r="AD359" s="21"/>
      <c r="AE359" s="21"/>
      <c r="AF359" s="21"/>
      <c r="AG359" s="21"/>
      <c r="AR359" s="23"/>
    </row>
    <row r="360" spans="4:47" ht="15" customHeight="1">
      <c r="D360" s="21"/>
      <c r="E360" s="262"/>
      <c r="F360" s="236"/>
      <c r="G360" s="237"/>
      <c r="H360" s="266"/>
      <c r="I360" s="269" t="s">
        <v>81</v>
      </c>
      <c r="J360" s="269"/>
      <c r="K360" s="21"/>
      <c r="L360" s="21"/>
      <c r="M360" s="21"/>
      <c r="N360" s="238">
        <f>F359</f>
        <v>1</v>
      </c>
      <c r="O360" s="239" t="s">
        <v>81</v>
      </c>
      <c r="P360" s="42" t="s">
        <v>12</v>
      </c>
      <c r="Q360" s="44">
        <f>Q359*S359</f>
        <v>0</v>
      </c>
      <c r="R360" s="21"/>
      <c r="S360" s="21"/>
      <c r="T360" s="21"/>
      <c r="U360" s="21"/>
      <c r="V360" s="21"/>
      <c r="W360" s="247"/>
      <c r="X360" s="247"/>
      <c r="Y360" s="247"/>
      <c r="Z360" s="247"/>
      <c r="AA360" s="247"/>
      <c r="AB360" s="21"/>
      <c r="AC360" s="21"/>
      <c r="AD360" s="21"/>
      <c r="AE360" s="21"/>
      <c r="AF360" s="21"/>
      <c r="AG360" s="21"/>
      <c r="AR360" s="23"/>
    </row>
    <row r="361" spans="4:47" ht="15" customHeight="1">
      <c r="D361" s="21"/>
      <c r="E361" s="262"/>
      <c r="F361" s="262"/>
      <c r="G361" s="262"/>
      <c r="H361" s="21"/>
      <c r="I361" s="21"/>
      <c r="J361" s="21"/>
      <c r="K361" s="21"/>
      <c r="L361" s="21"/>
      <c r="M361" s="21"/>
      <c r="N361" s="238"/>
      <c r="O361" s="239" t="s">
        <v>81</v>
      </c>
      <c r="P361" s="42" t="s">
        <v>12</v>
      </c>
      <c r="Q361" s="241">
        <f>Q360</f>
        <v>0</v>
      </c>
      <c r="R361" s="21"/>
      <c r="S361" s="21"/>
      <c r="T361" s="21"/>
      <c r="U361" s="21"/>
      <c r="V361" s="21"/>
      <c r="W361" s="21"/>
      <c r="X361" s="21"/>
      <c r="Y361" s="21"/>
      <c r="Z361" s="21"/>
      <c r="AA361" s="21"/>
      <c r="AB361" s="21"/>
      <c r="AC361" s="21"/>
      <c r="AD361" s="21"/>
      <c r="AE361" s="21"/>
      <c r="AF361" s="21"/>
      <c r="AG361" s="21"/>
      <c r="AR361" s="23"/>
    </row>
    <row r="362" spans="4:47" ht="15" customHeight="1">
      <c r="D362" s="21"/>
      <c r="E362" s="262"/>
      <c r="F362" s="262"/>
      <c r="G362" s="262"/>
      <c r="H362" s="21"/>
      <c r="I362" s="21"/>
      <c r="J362" s="21"/>
      <c r="K362" s="21"/>
      <c r="L362" s="21"/>
      <c r="M362" s="21"/>
      <c r="N362" s="21"/>
      <c r="O362" s="21"/>
      <c r="P362" s="21"/>
      <c r="Q362" s="44">
        <f>N360</f>
        <v>1</v>
      </c>
      <c r="R362" s="21"/>
      <c r="S362" s="21"/>
      <c r="T362" s="21"/>
      <c r="U362" s="21"/>
      <c r="V362" s="21"/>
      <c r="W362" s="21"/>
      <c r="X362" s="21"/>
      <c r="Y362" s="21"/>
      <c r="Z362" s="21"/>
      <c r="AA362" s="21"/>
      <c r="AB362" s="21"/>
      <c r="AC362" s="21"/>
      <c r="AD362" s="21"/>
      <c r="AE362" s="21"/>
      <c r="AF362" s="21"/>
      <c r="AG362" s="21"/>
      <c r="AR362" s="23"/>
    </row>
    <row r="363" spans="4:47" ht="15" customHeight="1">
      <c r="D363" s="21"/>
      <c r="E363" s="262"/>
      <c r="F363" s="262"/>
      <c r="G363" s="262"/>
      <c r="H363" s="21"/>
      <c r="I363" s="21"/>
      <c r="J363" s="21"/>
      <c r="K363" s="21"/>
      <c r="L363" s="21"/>
      <c r="M363" s="21"/>
      <c r="N363" s="21"/>
      <c r="O363" s="270" t="str">
        <f>O361</f>
        <v>X</v>
      </c>
      <c r="P363" s="271" t="s">
        <v>12</v>
      </c>
      <c r="Q363" s="40">
        <f>Q361/Q362</f>
        <v>0</v>
      </c>
      <c r="R363" s="40"/>
      <c r="S363" s="21" t="s">
        <v>103</v>
      </c>
      <c r="T363" s="21"/>
      <c r="U363" s="21"/>
      <c r="V363" s="21"/>
      <c r="W363" s="42">
        <f>Q363</f>
        <v>0</v>
      </c>
      <c r="X363" s="21" t="s">
        <v>115</v>
      </c>
      <c r="Y363" s="21"/>
      <c r="Z363" s="21"/>
      <c r="AA363" s="21"/>
      <c r="AB363" s="21"/>
      <c r="AC363" s="21"/>
      <c r="AE363" s="21"/>
      <c r="AF363" s="21"/>
      <c r="AG363" s="21"/>
      <c r="AR363" s="23"/>
    </row>
    <row r="364" spans="4:47" ht="14.1" customHeight="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47" t="str">
        <f>IF(Q363=300,AU355,AU356)</f>
        <v>!Inténtalo Nuevamente!</v>
      </c>
      <c r="AB364" s="21"/>
      <c r="AC364" s="21"/>
      <c r="AD364" s="21"/>
      <c r="AE364" s="21"/>
      <c r="AF364" s="21"/>
      <c r="AG364" s="21"/>
      <c r="AR364" s="23"/>
    </row>
    <row r="365" spans="4:47" ht="3" customHeight="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R365" s="23"/>
    </row>
    <row r="366" spans="4:47" ht="14.1" customHeight="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R366" s="23"/>
    </row>
    <row r="367" spans="4:47" ht="14.1" customHeight="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R367" s="23"/>
    </row>
    <row r="368" spans="4:47" ht="14.1" customHeight="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R368" s="23"/>
    </row>
    <row r="369" spans="3:47" ht="14.1" customHeight="1">
      <c r="C369" s="198"/>
      <c r="D369" s="223" t="s">
        <v>116</v>
      </c>
      <c r="E369" s="30" t="s">
        <v>117</v>
      </c>
      <c r="F369" s="224"/>
      <c r="G369" s="224"/>
      <c r="H369" s="224"/>
      <c r="I369" s="224"/>
      <c r="J369" s="224"/>
      <c r="K369" s="224"/>
      <c r="L369" s="224"/>
      <c r="M369" s="224"/>
      <c r="N369" s="224"/>
      <c r="O369" s="224"/>
      <c r="P369" s="224"/>
      <c r="Q369" s="224"/>
      <c r="R369" s="224"/>
      <c r="S369" s="224"/>
      <c r="T369" s="224"/>
      <c r="U369" s="224"/>
      <c r="V369" s="224"/>
      <c r="W369" s="224"/>
      <c r="X369" s="224"/>
      <c r="Y369" s="224"/>
      <c r="Z369" s="224"/>
      <c r="AA369" s="224"/>
      <c r="AB369" s="224"/>
      <c r="AC369" s="224"/>
      <c r="AD369" s="224"/>
      <c r="AE369" s="21"/>
      <c r="AF369" s="21"/>
      <c r="AG369" s="21"/>
      <c r="AR369" s="23"/>
    </row>
    <row r="370" spans="3:47" ht="12.95" customHeight="1">
      <c r="D370" s="224"/>
      <c r="E370" s="30" t="s">
        <v>111</v>
      </c>
      <c r="F370" s="224"/>
      <c r="G370" s="224"/>
      <c r="H370" s="224"/>
      <c r="I370" s="224"/>
      <c r="J370" s="224"/>
      <c r="K370" s="224"/>
      <c r="L370" s="224"/>
      <c r="M370" s="224"/>
      <c r="N370" s="224"/>
      <c r="O370" s="224"/>
      <c r="P370" s="224"/>
      <c r="Q370" s="224"/>
      <c r="R370" s="224"/>
      <c r="S370" s="224"/>
      <c r="T370" s="224"/>
      <c r="U370" s="224"/>
      <c r="V370" s="224"/>
      <c r="W370" s="224"/>
      <c r="X370" s="224"/>
      <c r="Y370" s="224"/>
      <c r="Z370" s="224"/>
      <c r="AA370" s="224"/>
      <c r="AB370" s="224"/>
      <c r="AC370" s="224"/>
      <c r="AD370" s="224"/>
      <c r="AE370" s="21"/>
      <c r="AF370" s="21"/>
      <c r="AG370" s="21"/>
      <c r="AR370" s="23"/>
    </row>
    <row r="371" spans="3:47" ht="12.95" customHeight="1">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4"/>
      <c r="AD371" s="224"/>
      <c r="AE371" s="21"/>
      <c r="AF371" s="21"/>
      <c r="AG371" s="21"/>
      <c r="AR371" s="23"/>
    </row>
    <row r="372" spans="3:47" ht="12.95" customHeight="1">
      <c r="D372" s="21"/>
      <c r="E372" s="227" t="s">
        <v>73</v>
      </c>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R372" s="23"/>
    </row>
    <row r="373" spans="3:47" ht="15" customHeight="1">
      <c r="D373" s="21"/>
      <c r="E373" s="21" t="s">
        <v>112</v>
      </c>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R373" s="23"/>
    </row>
    <row r="374" spans="3:47" ht="6.95" customHeight="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R374" s="23"/>
    </row>
    <row r="375" spans="3:47" ht="15" customHeight="1">
      <c r="D375" s="21"/>
      <c r="E375" s="21"/>
      <c r="F375" s="21"/>
      <c r="G375" s="228" t="s">
        <v>113</v>
      </c>
      <c r="H375" s="228"/>
      <c r="I375" s="229" t="s">
        <v>12</v>
      </c>
      <c r="J375" s="228" t="s">
        <v>113</v>
      </c>
      <c r="K375" s="228"/>
      <c r="L375" s="21"/>
      <c r="M375" s="21"/>
      <c r="N375" s="21"/>
      <c r="O375" s="230">
        <v>1</v>
      </c>
      <c r="P375" s="229" t="s">
        <v>113</v>
      </c>
      <c r="Q375" s="229"/>
      <c r="R375" s="229" t="s">
        <v>12</v>
      </c>
      <c r="S375" s="232">
        <v>50</v>
      </c>
      <c r="T375" s="231" t="s">
        <v>113</v>
      </c>
      <c r="U375" s="231"/>
      <c r="V375" s="21"/>
      <c r="W375" s="21"/>
      <c r="X375" s="21"/>
      <c r="Y375" s="21"/>
      <c r="Z375" s="21"/>
      <c r="AA375" s="21"/>
      <c r="AB375" s="21"/>
      <c r="AC375" s="21"/>
      <c r="AD375" s="21"/>
      <c r="AE375" s="21"/>
      <c r="AF375" s="21"/>
      <c r="AG375" s="21"/>
      <c r="AR375" s="23"/>
    </row>
    <row r="376" spans="3:47" ht="15" customHeight="1">
      <c r="D376" s="21"/>
      <c r="E376" s="21"/>
      <c r="F376" s="21"/>
      <c r="G376" s="229" t="s">
        <v>114</v>
      </c>
      <c r="H376" s="229"/>
      <c r="I376" s="229"/>
      <c r="J376" s="229" t="s">
        <v>114</v>
      </c>
      <c r="K376" s="229"/>
      <c r="L376" s="21"/>
      <c r="M376" s="21"/>
      <c r="N376" s="21"/>
      <c r="O376" s="230">
        <v>3</v>
      </c>
      <c r="P376" s="229" t="s">
        <v>114</v>
      </c>
      <c r="Q376" s="229"/>
      <c r="R376" s="229"/>
      <c r="S376" s="40" t="s">
        <v>114</v>
      </c>
      <c r="T376" s="40"/>
      <c r="U376" s="40"/>
      <c r="V376" s="21"/>
      <c r="W376" s="21"/>
      <c r="X376" s="21"/>
      <c r="Y376" s="21"/>
      <c r="Z376" s="21"/>
      <c r="AA376" s="21"/>
      <c r="AB376" s="21"/>
      <c r="AC376" s="21"/>
      <c r="AD376" s="21"/>
      <c r="AE376" s="21"/>
      <c r="AF376" s="21"/>
      <c r="AG376" s="21"/>
      <c r="AR376" s="23"/>
      <c r="AU376" s="4" t="s">
        <v>102</v>
      </c>
    </row>
    <row r="377" spans="3:47" ht="3.95" customHeight="1">
      <c r="D377" s="21"/>
      <c r="E377" s="21"/>
      <c r="F377" s="21"/>
      <c r="G377" s="262"/>
      <c r="H377" s="262"/>
      <c r="I377" s="262"/>
      <c r="J377" s="262"/>
      <c r="K377" s="262"/>
      <c r="L377" s="21"/>
      <c r="M377" s="21"/>
      <c r="N377" s="21"/>
      <c r="O377" s="21"/>
      <c r="P377" s="262"/>
      <c r="Q377" s="262"/>
      <c r="R377" s="262"/>
      <c r="S377" s="262"/>
      <c r="T377" s="262"/>
      <c r="U377" s="21"/>
      <c r="V377" s="21"/>
      <c r="W377" s="21"/>
      <c r="X377" s="21"/>
      <c r="Y377" s="21"/>
      <c r="Z377" s="21"/>
      <c r="AA377" s="21"/>
      <c r="AB377" s="21"/>
      <c r="AC377" s="21"/>
      <c r="AD377" s="21"/>
      <c r="AE377" s="21"/>
      <c r="AF377" s="21"/>
      <c r="AG377" s="21"/>
      <c r="AR377" s="23"/>
      <c r="AU377" s="246" t="s">
        <v>105</v>
      </c>
    </row>
    <row r="378" spans="3:47" ht="15" customHeight="1">
      <c r="D378" s="21"/>
      <c r="E378" s="263" t="s">
        <v>101</v>
      </c>
      <c r="F378" s="263"/>
      <c r="G378" s="263"/>
      <c r="H378" s="263"/>
      <c r="I378" s="263"/>
      <c r="J378" s="263"/>
      <c r="K378" s="263"/>
      <c r="L378" s="263"/>
      <c r="M378" s="263"/>
      <c r="N378" s="263"/>
      <c r="O378" s="263"/>
      <c r="P378" s="263"/>
      <c r="Q378" s="263"/>
      <c r="R378" s="263"/>
      <c r="S378" s="263"/>
      <c r="T378" s="263"/>
      <c r="U378" s="263"/>
      <c r="V378" s="263"/>
      <c r="W378" s="263"/>
      <c r="X378" s="263"/>
      <c r="Y378" s="263"/>
      <c r="Z378" s="263"/>
      <c r="AA378" s="263"/>
      <c r="AB378" s="21"/>
      <c r="AC378" s="21"/>
      <c r="AD378" s="21"/>
      <c r="AE378" s="21"/>
      <c r="AF378" s="21"/>
      <c r="AG378" s="21"/>
      <c r="AR378" s="23"/>
    </row>
    <row r="379" spans="3:47" ht="15" customHeight="1">
      <c r="D379" s="21"/>
      <c r="E379" s="264"/>
      <c r="F379" s="264"/>
      <c r="G379" s="264"/>
      <c r="H379" s="264"/>
      <c r="I379" s="264"/>
      <c r="J379" s="264"/>
      <c r="K379" s="264"/>
      <c r="L379" s="264"/>
      <c r="M379" s="264"/>
      <c r="N379" s="265" t="s">
        <v>38</v>
      </c>
      <c r="O379" s="264"/>
      <c r="P379" s="264"/>
      <c r="Q379" s="264"/>
      <c r="R379" s="264"/>
      <c r="S379" s="264"/>
      <c r="T379" s="264"/>
      <c r="U379" s="264"/>
      <c r="V379" s="264"/>
      <c r="W379" s="264"/>
      <c r="X379" s="264"/>
      <c r="Y379" s="264"/>
      <c r="Z379" s="264"/>
      <c r="AA379" s="264"/>
      <c r="AB379" s="21"/>
      <c r="AC379" s="21"/>
      <c r="AD379" s="21"/>
      <c r="AE379" s="21"/>
      <c r="AF379" s="21"/>
      <c r="AG379" s="21"/>
      <c r="AR379" s="23"/>
    </row>
    <row r="380" spans="3:47" ht="15" customHeight="1">
      <c r="D380" s="21"/>
      <c r="E380" s="262"/>
      <c r="F380" s="236">
        <v>1</v>
      </c>
      <c r="G380" s="237"/>
      <c r="H380" s="266" t="s">
        <v>12</v>
      </c>
      <c r="I380" s="267"/>
      <c r="J380" s="268"/>
      <c r="K380" s="21"/>
      <c r="L380" s="21"/>
      <c r="M380" s="21"/>
      <c r="N380" s="238">
        <f>F380</f>
        <v>1</v>
      </c>
      <c r="O380" s="239" t="s">
        <v>81</v>
      </c>
      <c r="P380" s="42" t="s">
        <v>12</v>
      </c>
      <c r="Q380" s="272"/>
      <c r="R380" s="42" t="s">
        <v>46</v>
      </c>
      <c r="S380" s="273"/>
      <c r="T380" s="21"/>
      <c r="U380" s="21"/>
      <c r="V380" s="21"/>
      <c r="W380" s="21"/>
      <c r="X380" s="21"/>
      <c r="Y380" s="21"/>
      <c r="Z380" s="21"/>
      <c r="AA380" s="21"/>
      <c r="AB380" s="21"/>
      <c r="AC380" s="21"/>
      <c r="AD380" s="21"/>
      <c r="AE380" s="21"/>
      <c r="AF380" s="21"/>
      <c r="AG380" s="21"/>
      <c r="AR380" s="23"/>
    </row>
    <row r="381" spans="3:47" ht="15" customHeight="1">
      <c r="D381" s="21"/>
      <c r="E381" s="262"/>
      <c r="F381" s="274"/>
      <c r="G381" s="275"/>
      <c r="H381" s="266"/>
      <c r="I381" s="269" t="s">
        <v>81</v>
      </c>
      <c r="J381" s="269"/>
      <c r="K381" s="21"/>
      <c r="L381" s="21"/>
      <c r="M381" s="21"/>
      <c r="N381" s="238">
        <f>F380</f>
        <v>1</v>
      </c>
      <c r="O381" s="239" t="s">
        <v>81</v>
      </c>
      <c r="P381" s="42" t="s">
        <v>12</v>
      </c>
      <c r="Q381" s="44">
        <f>Q380*S380</f>
        <v>0</v>
      </c>
      <c r="R381" s="21"/>
      <c r="S381" s="21"/>
      <c r="T381" s="21"/>
      <c r="U381" s="21"/>
      <c r="V381" s="21"/>
      <c r="W381" s="247"/>
      <c r="X381" s="247"/>
      <c r="Y381" s="247"/>
      <c r="Z381" s="247"/>
      <c r="AA381" s="247"/>
      <c r="AB381" s="21"/>
      <c r="AC381" s="21"/>
      <c r="AD381" s="21"/>
      <c r="AE381" s="21"/>
      <c r="AF381" s="21"/>
      <c r="AG381" s="21"/>
      <c r="AR381" s="23"/>
    </row>
    <row r="382" spans="3:47" ht="15" customHeight="1">
      <c r="D382" s="21"/>
      <c r="E382" s="262"/>
      <c r="F382" s="262"/>
      <c r="G382" s="262"/>
      <c r="H382" s="21"/>
      <c r="I382" s="21"/>
      <c r="J382" s="21"/>
      <c r="K382" s="21"/>
      <c r="L382" s="21"/>
      <c r="M382" s="21"/>
      <c r="N382" s="238"/>
      <c r="O382" s="239" t="s">
        <v>81</v>
      </c>
      <c r="P382" s="42" t="s">
        <v>12</v>
      </c>
      <c r="Q382" s="241">
        <f>Q381</f>
        <v>0</v>
      </c>
      <c r="R382" s="21"/>
      <c r="S382" s="21"/>
      <c r="T382" s="21"/>
      <c r="U382" s="21"/>
      <c r="V382" s="21"/>
      <c r="W382" s="21"/>
      <c r="X382" s="21"/>
      <c r="Y382" s="21"/>
      <c r="Z382" s="21"/>
      <c r="AA382" s="21"/>
      <c r="AB382" s="21"/>
      <c r="AC382" s="21"/>
      <c r="AD382" s="21"/>
      <c r="AE382" s="21"/>
      <c r="AF382" s="21"/>
      <c r="AG382" s="21"/>
      <c r="AR382" s="23"/>
    </row>
    <row r="383" spans="3:47" ht="15" customHeight="1">
      <c r="D383" s="21"/>
      <c r="E383" s="262"/>
      <c r="F383" s="262"/>
      <c r="G383" s="262"/>
      <c r="H383" s="21"/>
      <c r="I383" s="21"/>
      <c r="J383" s="21"/>
      <c r="K383" s="21"/>
      <c r="L383" s="21"/>
      <c r="M383" s="21"/>
      <c r="N383" s="21"/>
      <c r="O383" s="21"/>
      <c r="P383" s="21"/>
      <c r="Q383" s="44">
        <f>N381</f>
        <v>1</v>
      </c>
      <c r="R383" s="21"/>
      <c r="S383" s="21"/>
      <c r="T383" s="21"/>
      <c r="U383" s="21"/>
      <c r="V383" s="21"/>
      <c r="W383" s="21"/>
      <c r="X383" s="21"/>
      <c r="Y383" s="21"/>
      <c r="Z383" s="21"/>
      <c r="AA383" s="21"/>
      <c r="AB383" s="21"/>
      <c r="AC383" s="21"/>
      <c r="AD383" s="21"/>
      <c r="AE383" s="21"/>
      <c r="AF383" s="21"/>
      <c r="AG383" s="21"/>
      <c r="AR383" s="23"/>
    </row>
    <row r="384" spans="3:47" ht="15" customHeight="1">
      <c r="D384" s="21"/>
      <c r="E384" s="262"/>
      <c r="F384" s="262"/>
      <c r="G384" s="262"/>
      <c r="H384" s="21"/>
      <c r="I384" s="21"/>
      <c r="J384" s="21"/>
      <c r="K384" s="21"/>
      <c r="L384" s="21"/>
      <c r="M384" s="21"/>
      <c r="N384" s="21"/>
      <c r="O384" s="270" t="str">
        <f>O382</f>
        <v>X</v>
      </c>
      <c r="P384" s="271" t="s">
        <v>12</v>
      </c>
      <c r="Q384" s="40">
        <f>Q382/Q383</f>
        <v>0</v>
      </c>
      <c r="R384" s="40"/>
      <c r="S384" s="21" t="s">
        <v>103</v>
      </c>
      <c r="T384" s="21"/>
      <c r="U384" s="21"/>
      <c r="V384" s="21"/>
      <c r="W384" s="42">
        <f>Q384</f>
        <v>0</v>
      </c>
      <c r="X384" s="21" t="s">
        <v>115</v>
      </c>
      <c r="Y384" s="21"/>
      <c r="Z384" s="21"/>
      <c r="AA384" s="21"/>
      <c r="AB384" s="21"/>
      <c r="AC384" s="21"/>
      <c r="AE384" s="21"/>
      <c r="AF384" s="21"/>
      <c r="AG384" s="21"/>
      <c r="AR384" s="23"/>
    </row>
    <row r="385" spans="3:47" ht="15" customHeight="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47" t="str">
        <f>IF(Q384=150,AU376,AU377)</f>
        <v>!Inténtalo Nuevamente!</v>
      </c>
      <c r="AB385" s="21"/>
      <c r="AC385" s="21"/>
      <c r="AD385" s="21"/>
      <c r="AE385" s="21"/>
      <c r="AF385" s="21"/>
      <c r="AG385" s="21"/>
      <c r="AR385" s="23"/>
    </row>
    <row r="386" spans="3:47" ht="15" customHeight="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R386" s="23"/>
    </row>
    <row r="387" spans="3:47" ht="15" customHeight="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R387" s="23"/>
    </row>
    <row r="388" spans="3:47" ht="15" customHeight="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R388" s="23"/>
    </row>
    <row r="389" spans="3:47" ht="14.1" customHeight="1">
      <c r="C389" s="198"/>
      <c r="D389" s="223" t="s">
        <v>118</v>
      </c>
      <c r="E389" s="30" t="s">
        <v>119</v>
      </c>
      <c r="F389" s="224"/>
      <c r="G389" s="224"/>
      <c r="H389" s="224"/>
      <c r="I389" s="224"/>
      <c r="J389" s="224"/>
      <c r="K389" s="224"/>
      <c r="L389" s="224"/>
      <c r="M389" s="224"/>
      <c r="N389" s="224"/>
      <c r="O389" s="224"/>
      <c r="P389" s="224"/>
      <c r="Q389" s="224"/>
      <c r="R389" s="224"/>
      <c r="S389" s="224"/>
      <c r="T389" s="224"/>
      <c r="U389" s="224"/>
      <c r="V389" s="224"/>
      <c r="W389" s="224"/>
      <c r="X389" s="224"/>
      <c r="Y389" s="224"/>
      <c r="Z389" s="224"/>
      <c r="AA389" s="224"/>
      <c r="AB389" s="224"/>
      <c r="AC389" s="224"/>
      <c r="AD389" s="224"/>
      <c r="AE389" s="224"/>
      <c r="AF389" s="21"/>
      <c r="AG389" s="21"/>
      <c r="AR389" s="23"/>
    </row>
    <row r="390" spans="3:47" ht="14.1" customHeight="1">
      <c r="D390" s="224"/>
      <c r="E390" s="30" t="s">
        <v>120</v>
      </c>
      <c r="F390" s="224"/>
      <c r="G390" s="224"/>
      <c r="H390" s="224"/>
      <c r="I390" s="224"/>
      <c r="J390" s="224"/>
      <c r="K390" s="224"/>
      <c r="L390" s="224"/>
      <c r="M390" s="224"/>
      <c r="N390" s="224"/>
      <c r="O390" s="224"/>
      <c r="P390" s="224"/>
      <c r="Q390" s="224"/>
      <c r="R390" s="224"/>
      <c r="S390" s="224"/>
      <c r="T390" s="224"/>
      <c r="U390" s="224"/>
      <c r="V390" s="224"/>
      <c r="W390" s="224"/>
      <c r="X390" s="224"/>
      <c r="Y390" s="224"/>
      <c r="Z390" s="224"/>
      <c r="AA390" s="224"/>
      <c r="AB390" s="224"/>
      <c r="AC390" s="224"/>
      <c r="AD390" s="224"/>
      <c r="AE390" s="224"/>
      <c r="AF390" s="21"/>
      <c r="AG390" s="21"/>
      <c r="AR390" s="23"/>
    </row>
    <row r="391" spans="3:47" ht="14.1" customHeight="1">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c r="AA391" s="224"/>
      <c r="AB391" s="224"/>
      <c r="AC391" s="224"/>
      <c r="AD391" s="224"/>
      <c r="AE391" s="224"/>
      <c r="AF391" s="21"/>
      <c r="AG391" s="21"/>
      <c r="AR391" s="23"/>
    </row>
    <row r="392" spans="3:47" ht="15" customHeight="1">
      <c r="D392" s="21"/>
      <c r="E392" s="227" t="s">
        <v>73</v>
      </c>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R392" s="23"/>
    </row>
    <row r="393" spans="3:47" ht="15" customHeight="1">
      <c r="D393" s="21"/>
      <c r="E393" s="21" t="s">
        <v>121</v>
      </c>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R393" s="23"/>
    </row>
    <row r="394" spans="3:47" ht="3.95" customHeight="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R394" s="23"/>
    </row>
    <row r="395" spans="3:47" ht="15" customHeight="1">
      <c r="D395" s="21"/>
      <c r="E395" s="21"/>
      <c r="F395" s="21"/>
      <c r="G395" s="228" t="s">
        <v>122</v>
      </c>
      <c r="H395" s="228"/>
      <c r="I395" s="229" t="s">
        <v>12</v>
      </c>
      <c r="J395" s="228" t="s">
        <v>123</v>
      </c>
      <c r="K395" s="228"/>
      <c r="L395" s="21"/>
      <c r="M395" s="21"/>
      <c r="N395" s="256">
        <v>1</v>
      </c>
      <c r="O395" s="256"/>
      <c r="P395" s="228" t="s">
        <v>122</v>
      </c>
      <c r="Q395" s="228"/>
      <c r="R395" s="229" t="s">
        <v>12</v>
      </c>
      <c r="S395" s="276">
        <v>40</v>
      </c>
      <c r="T395" s="256" t="s">
        <v>123</v>
      </c>
      <c r="U395" s="256"/>
      <c r="V395" s="21"/>
      <c r="W395" s="21"/>
      <c r="X395" s="21"/>
      <c r="Y395" s="21"/>
      <c r="Z395" s="21"/>
      <c r="AA395" s="21"/>
      <c r="AB395" s="21"/>
      <c r="AC395" s="21"/>
      <c r="AD395" s="21"/>
      <c r="AE395" s="21"/>
      <c r="AF395" s="21"/>
      <c r="AG395" s="21"/>
      <c r="AR395" s="23"/>
    </row>
    <row r="396" spans="3:47" ht="15" customHeight="1">
      <c r="D396" s="21"/>
      <c r="E396" s="21"/>
      <c r="F396" s="21"/>
      <c r="G396" s="229" t="s">
        <v>124</v>
      </c>
      <c r="H396" s="229"/>
      <c r="I396" s="229"/>
      <c r="J396" s="229" t="s">
        <v>124</v>
      </c>
      <c r="K396" s="229"/>
      <c r="L396" s="21"/>
      <c r="M396" s="21"/>
      <c r="N396" s="40">
        <v>1600</v>
      </c>
      <c r="O396" s="40"/>
      <c r="P396" s="229" t="s">
        <v>124</v>
      </c>
      <c r="Q396" s="229"/>
      <c r="R396" s="229"/>
      <c r="S396" s="40" t="s">
        <v>124</v>
      </c>
      <c r="T396" s="40"/>
      <c r="U396" s="40"/>
      <c r="V396" s="21"/>
      <c r="W396" s="21"/>
      <c r="X396" s="21"/>
      <c r="Y396" s="21"/>
      <c r="Z396" s="21"/>
      <c r="AA396" s="21"/>
      <c r="AB396" s="21"/>
      <c r="AC396" s="21"/>
      <c r="AD396" s="21"/>
      <c r="AE396" s="21"/>
      <c r="AF396" s="21"/>
      <c r="AG396" s="21"/>
      <c r="AR396" s="23"/>
      <c r="AU396" s="4" t="s">
        <v>102</v>
      </c>
    </row>
    <row r="397" spans="3:47" ht="5.0999999999999996" customHeight="1">
      <c r="D397" s="21"/>
      <c r="E397" s="21"/>
      <c r="F397" s="21"/>
      <c r="G397" s="262"/>
      <c r="H397" s="262"/>
      <c r="I397" s="262"/>
      <c r="J397" s="262"/>
      <c r="K397" s="262"/>
      <c r="L397" s="21"/>
      <c r="M397" s="21"/>
      <c r="N397" s="21"/>
      <c r="O397" s="21"/>
      <c r="P397" s="262"/>
      <c r="Q397" s="262"/>
      <c r="R397" s="262"/>
      <c r="S397" s="262"/>
      <c r="T397" s="262"/>
      <c r="U397" s="21"/>
      <c r="V397" s="21"/>
      <c r="W397" s="21"/>
      <c r="X397" s="21"/>
      <c r="Y397" s="21"/>
      <c r="Z397" s="21"/>
      <c r="AA397" s="21"/>
      <c r="AB397" s="21"/>
      <c r="AC397" s="21"/>
      <c r="AD397" s="21"/>
      <c r="AE397" s="21"/>
      <c r="AF397" s="21"/>
      <c r="AG397" s="21"/>
      <c r="AR397" s="23"/>
      <c r="AU397" s="246" t="s">
        <v>105</v>
      </c>
    </row>
    <row r="398" spans="3:47" ht="15" customHeight="1">
      <c r="D398" s="21"/>
      <c r="E398" s="263" t="s">
        <v>101</v>
      </c>
      <c r="F398" s="263"/>
      <c r="G398" s="263"/>
      <c r="H398" s="263"/>
      <c r="I398" s="263"/>
      <c r="J398" s="263"/>
      <c r="K398" s="263"/>
      <c r="L398" s="263"/>
      <c r="M398" s="263"/>
      <c r="N398" s="263"/>
      <c r="O398" s="263"/>
      <c r="P398" s="263"/>
      <c r="Q398" s="263"/>
      <c r="R398" s="263"/>
      <c r="S398" s="263"/>
      <c r="T398" s="263"/>
      <c r="U398" s="263"/>
      <c r="V398" s="263"/>
      <c r="W398" s="263"/>
      <c r="X398" s="263"/>
      <c r="Y398" s="263"/>
      <c r="Z398" s="263"/>
      <c r="AA398" s="263"/>
      <c r="AB398" s="21"/>
      <c r="AC398" s="21"/>
      <c r="AD398" s="21"/>
      <c r="AE398" s="21"/>
      <c r="AF398" s="21"/>
      <c r="AG398" s="21"/>
      <c r="AR398" s="23"/>
    </row>
    <row r="399" spans="3:47" ht="15" customHeight="1">
      <c r="D399" s="21"/>
      <c r="E399" s="264"/>
      <c r="F399" s="264"/>
      <c r="G399" s="264"/>
      <c r="H399" s="264"/>
      <c r="I399" s="264"/>
      <c r="J399" s="264"/>
      <c r="K399" s="264"/>
      <c r="L399" s="264"/>
      <c r="M399" s="264"/>
      <c r="N399" s="265" t="s">
        <v>38</v>
      </c>
      <c r="O399" s="264"/>
      <c r="P399" s="264"/>
      <c r="Q399" s="264"/>
      <c r="R399" s="264"/>
      <c r="S399" s="264"/>
      <c r="T399" s="264"/>
      <c r="U399" s="264"/>
      <c r="V399" s="264"/>
      <c r="W399" s="264"/>
      <c r="X399" s="264"/>
      <c r="Y399" s="264"/>
      <c r="Z399" s="264"/>
      <c r="AA399" s="264"/>
      <c r="AB399" s="21"/>
      <c r="AC399" s="21"/>
      <c r="AD399" s="21"/>
      <c r="AE399" s="21"/>
      <c r="AF399" s="21"/>
      <c r="AG399" s="21"/>
      <c r="AR399" s="23"/>
    </row>
    <row r="400" spans="3:47" ht="15" customHeight="1">
      <c r="D400" s="21"/>
      <c r="E400" s="262"/>
      <c r="F400" s="236">
        <v>1</v>
      </c>
      <c r="G400" s="237"/>
      <c r="H400" s="266" t="s">
        <v>12</v>
      </c>
      <c r="I400" s="236"/>
      <c r="J400" s="237"/>
      <c r="K400" s="21"/>
      <c r="L400" s="21"/>
      <c r="M400" s="21"/>
      <c r="N400" s="238">
        <f>F400</f>
        <v>1</v>
      </c>
      <c r="O400" s="239" t="s">
        <v>81</v>
      </c>
      <c r="P400" s="42" t="s">
        <v>12</v>
      </c>
      <c r="Q400" s="277"/>
      <c r="R400" s="42" t="s">
        <v>46</v>
      </c>
      <c r="S400" s="278"/>
      <c r="T400" s="279"/>
      <c r="U400" s="21"/>
      <c r="V400" s="21"/>
      <c r="W400" s="21"/>
      <c r="X400" s="21"/>
      <c r="Y400" s="21"/>
      <c r="Z400" s="21"/>
      <c r="AA400" s="21"/>
      <c r="AB400" s="21"/>
      <c r="AC400" s="21"/>
      <c r="AD400" s="21"/>
      <c r="AE400" s="21"/>
      <c r="AF400" s="21"/>
      <c r="AG400" s="21"/>
      <c r="AR400" s="23"/>
    </row>
    <row r="401" spans="2:47" ht="15" customHeight="1">
      <c r="D401" s="21"/>
      <c r="E401" s="262"/>
      <c r="F401" s="236"/>
      <c r="G401" s="237"/>
      <c r="H401" s="266"/>
      <c r="I401" s="269" t="s">
        <v>81</v>
      </c>
      <c r="J401" s="269"/>
      <c r="K401" s="21"/>
      <c r="L401" s="21"/>
      <c r="M401" s="21"/>
      <c r="N401" s="238">
        <f>F400</f>
        <v>1</v>
      </c>
      <c r="O401" s="239" t="s">
        <v>81</v>
      </c>
      <c r="P401" s="42" t="s">
        <v>12</v>
      </c>
      <c r="Q401" s="280">
        <f>Q400*S400</f>
        <v>0</v>
      </c>
      <c r="R401" s="280"/>
      <c r="S401" s="21"/>
      <c r="T401" s="21"/>
      <c r="U401" s="21"/>
      <c r="V401" s="247">
        <f>IF(Q404=64000,AU396,AV396)</f>
        <v>0</v>
      </c>
      <c r="W401" s="247"/>
      <c r="X401" s="247"/>
      <c r="Y401" s="247"/>
      <c r="Z401" s="247"/>
      <c r="AA401" s="247"/>
      <c r="AB401" s="21"/>
      <c r="AC401" s="21"/>
      <c r="AD401" s="21"/>
      <c r="AE401" s="21"/>
      <c r="AF401" s="21"/>
      <c r="AG401" s="21"/>
      <c r="AR401" s="23"/>
    </row>
    <row r="402" spans="2:47" ht="15" customHeight="1">
      <c r="D402" s="21"/>
      <c r="E402" s="262"/>
      <c r="F402" s="262"/>
      <c r="G402" s="262"/>
      <c r="H402" s="21"/>
      <c r="I402" s="21"/>
      <c r="J402" s="21"/>
      <c r="K402" s="21"/>
      <c r="L402" s="21"/>
      <c r="M402" s="21"/>
      <c r="N402" s="238"/>
      <c r="O402" s="239" t="s">
        <v>81</v>
      </c>
      <c r="P402" s="42" t="s">
        <v>12</v>
      </c>
      <c r="Q402" s="281">
        <f>Q401</f>
        <v>0</v>
      </c>
      <c r="R402" s="281"/>
      <c r="S402" s="21"/>
      <c r="T402" s="21"/>
      <c r="U402" s="21"/>
      <c r="V402" s="21"/>
      <c r="W402" s="21"/>
      <c r="X402" s="21"/>
      <c r="Y402" s="21"/>
      <c r="Z402" s="21"/>
      <c r="AA402" s="21"/>
      <c r="AB402" s="21"/>
      <c r="AC402" s="21"/>
      <c r="AD402" s="21"/>
      <c r="AE402" s="21"/>
      <c r="AF402" s="21"/>
      <c r="AG402" s="21"/>
      <c r="AR402" s="23"/>
    </row>
    <row r="403" spans="2:47" ht="15" customHeight="1">
      <c r="D403" s="21"/>
      <c r="E403" s="262"/>
      <c r="F403" s="262"/>
      <c r="G403" s="262"/>
      <c r="H403" s="21"/>
      <c r="I403" s="21"/>
      <c r="J403" s="21"/>
      <c r="K403" s="21"/>
      <c r="L403" s="21"/>
      <c r="M403" s="21"/>
      <c r="N403" s="21"/>
      <c r="O403" s="21"/>
      <c r="P403" s="21"/>
      <c r="Q403" s="280">
        <f>N401</f>
        <v>1</v>
      </c>
      <c r="R403" s="280"/>
      <c r="S403" s="21"/>
      <c r="T403" s="21"/>
      <c r="U403" s="21"/>
      <c r="V403" s="21"/>
      <c r="AF403" s="21"/>
      <c r="AG403" s="21"/>
      <c r="AR403" s="23"/>
    </row>
    <row r="404" spans="2:47" ht="15" customHeight="1">
      <c r="D404" s="21"/>
      <c r="E404" s="262"/>
      <c r="F404" s="262"/>
      <c r="G404" s="262"/>
      <c r="H404" s="21"/>
      <c r="I404" s="21"/>
      <c r="J404" s="21"/>
      <c r="K404" s="21"/>
      <c r="L404" s="21"/>
      <c r="M404" s="21"/>
      <c r="N404" s="21"/>
      <c r="O404" s="270" t="str">
        <f>O402</f>
        <v>X</v>
      </c>
      <c r="P404" s="271" t="s">
        <v>12</v>
      </c>
      <c r="Q404" s="40">
        <f>Q402/Q403</f>
        <v>0</v>
      </c>
      <c r="R404" s="40"/>
      <c r="S404" s="21"/>
      <c r="T404" s="21"/>
      <c r="U404" s="21"/>
      <c r="V404" s="21"/>
      <c r="W404" s="21" t="s">
        <v>125</v>
      </c>
      <c r="X404" s="21"/>
      <c r="Y404" s="21"/>
      <c r="Z404" s="21"/>
      <c r="AA404" s="21"/>
      <c r="AB404" s="21"/>
      <c r="AC404" s="282">
        <f>Q404</f>
        <v>0</v>
      </c>
      <c r="AD404" s="282"/>
      <c r="AE404" s="282"/>
      <c r="AF404" s="21"/>
      <c r="AG404" s="21"/>
      <c r="AR404" s="23"/>
    </row>
    <row r="405" spans="2:47" ht="15" customHeight="1">
      <c r="M405" s="21"/>
      <c r="N405" s="21"/>
      <c r="O405" s="21"/>
      <c r="P405" s="21"/>
      <c r="Q405" s="21"/>
      <c r="R405" s="21"/>
      <c r="S405" s="21"/>
      <c r="T405" s="21"/>
      <c r="U405" s="21"/>
      <c r="V405" s="21"/>
      <c r="W405" s="21"/>
      <c r="X405" s="21"/>
      <c r="Y405" s="21"/>
      <c r="Z405" s="21"/>
      <c r="AA405" s="21"/>
      <c r="AB405" s="21"/>
      <c r="AC405" s="21"/>
      <c r="AD405" s="21"/>
      <c r="AE405" s="21"/>
      <c r="AF405" s="21"/>
      <c r="AG405" s="21"/>
      <c r="AR405" s="23"/>
    </row>
    <row r="406" spans="2:47" ht="15" customHeight="1">
      <c r="D406" s="21"/>
      <c r="E406" s="21"/>
      <c r="F406" s="21"/>
      <c r="G406" s="21"/>
      <c r="H406" s="21"/>
      <c r="I406" s="21"/>
      <c r="J406" s="283"/>
      <c r="K406" s="283"/>
      <c r="L406" s="283"/>
      <c r="M406" s="21"/>
      <c r="N406" s="21"/>
      <c r="O406" s="21"/>
      <c r="P406" s="21"/>
      <c r="Q406" s="21"/>
      <c r="R406" s="21"/>
      <c r="S406" s="21"/>
      <c r="T406" s="21"/>
      <c r="U406" s="21"/>
      <c r="V406" s="21"/>
      <c r="W406" s="21"/>
      <c r="X406" s="21"/>
      <c r="Y406" s="21"/>
      <c r="Z406" s="21"/>
      <c r="AA406" s="21"/>
      <c r="AB406" s="21"/>
      <c r="AC406" s="21"/>
      <c r="AD406" s="21"/>
      <c r="AE406" s="21"/>
      <c r="AF406" s="21"/>
      <c r="AG406" s="21"/>
      <c r="AR406" s="23"/>
    </row>
    <row r="407" spans="2:47" ht="15" customHeight="1">
      <c r="D407" s="21"/>
      <c r="E407" s="21"/>
      <c r="F407" s="21"/>
      <c r="G407" s="21"/>
      <c r="H407" s="21"/>
      <c r="I407" s="21"/>
      <c r="J407" s="283"/>
      <c r="K407" s="283"/>
      <c r="L407" s="283"/>
      <c r="M407" s="21"/>
      <c r="N407" s="21"/>
      <c r="O407" s="21"/>
      <c r="P407" s="21"/>
      <c r="Q407" s="21"/>
      <c r="R407" s="21"/>
      <c r="S407" s="21"/>
      <c r="T407" s="21"/>
      <c r="U407" s="21"/>
      <c r="V407" s="21"/>
      <c r="W407" s="21"/>
      <c r="X407" s="21"/>
      <c r="Y407" s="21"/>
      <c r="Z407" s="21"/>
      <c r="AA407" s="21"/>
      <c r="AB407" s="21"/>
      <c r="AC407" s="21"/>
      <c r="AD407" s="21"/>
      <c r="AE407" s="21"/>
      <c r="AF407" s="21"/>
      <c r="AG407" s="21"/>
      <c r="AR407" s="23"/>
    </row>
    <row r="408" spans="2:47" ht="15" customHeight="1">
      <c r="B408" s="198"/>
      <c r="D408" s="223" t="s">
        <v>126</v>
      </c>
      <c r="E408" s="30" t="s">
        <v>127</v>
      </c>
      <c r="F408" s="224"/>
      <c r="G408" s="224"/>
      <c r="H408" s="224"/>
      <c r="I408" s="224"/>
      <c r="J408" s="224"/>
      <c r="K408" s="224"/>
      <c r="L408" s="224"/>
      <c r="M408" s="224"/>
      <c r="N408" s="224"/>
      <c r="O408" s="224"/>
      <c r="P408" s="224"/>
      <c r="Q408" s="224"/>
      <c r="R408" s="224"/>
      <c r="S408" s="224"/>
      <c r="T408" s="224"/>
      <c r="U408" s="224"/>
      <c r="V408" s="224"/>
      <c r="W408" s="224"/>
      <c r="X408" s="224"/>
      <c r="Y408" s="224"/>
      <c r="Z408" s="224"/>
      <c r="AA408" s="224"/>
      <c r="AB408" s="224"/>
      <c r="AC408" s="224"/>
      <c r="AD408" s="224"/>
      <c r="AE408" s="224"/>
      <c r="AF408" s="224"/>
      <c r="AG408" s="224"/>
      <c r="AR408" s="23"/>
    </row>
    <row r="409" spans="2:47" ht="14.1" customHeight="1">
      <c r="E409" s="30" t="s">
        <v>128</v>
      </c>
      <c r="F409" s="224"/>
      <c r="G409" s="224"/>
      <c r="H409" s="224"/>
      <c r="I409" s="224"/>
      <c r="J409" s="224"/>
      <c r="K409" s="224"/>
      <c r="L409" s="224"/>
      <c r="M409" s="224"/>
      <c r="N409" s="224"/>
      <c r="O409" s="224"/>
      <c r="P409" s="224"/>
      <c r="Q409" s="224"/>
      <c r="R409" s="224"/>
      <c r="S409" s="224"/>
      <c r="T409" s="224"/>
      <c r="U409" s="224"/>
      <c r="V409" s="224"/>
      <c r="W409" s="224"/>
      <c r="X409" s="224"/>
      <c r="Y409" s="224"/>
      <c r="Z409" s="224"/>
      <c r="AA409" s="224"/>
      <c r="AB409" s="224"/>
      <c r="AC409" s="224"/>
      <c r="AD409" s="224"/>
      <c r="AE409" s="224"/>
      <c r="AF409" s="224"/>
      <c r="AG409" s="224"/>
      <c r="AR409" s="23"/>
    </row>
    <row r="410" spans="2:47" ht="2.1" customHeight="1">
      <c r="D410" s="284"/>
      <c r="E410" s="284"/>
      <c r="F410" s="284"/>
      <c r="G410" s="284"/>
      <c r="H410" s="284"/>
      <c r="I410" s="284"/>
      <c r="J410" s="284"/>
      <c r="K410" s="284"/>
      <c r="L410" s="284"/>
      <c r="M410" s="284"/>
      <c r="N410" s="284"/>
      <c r="O410" s="284"/>
      <c r="P410" s="284"/>
      <c r="Q410" s="284"/>
      <c r="R410" s="284"/>
      <c r="S410" s="284"/>
      <c r="T410" s="284"/>
      <c r="U410" s="284"/>
      <c r="V410" s="284"/>
      <c r="W410" s="284"/>
      <c r="X410" s="284"/>
      <c r="Y410" s="284"/>
      <c r="Z410" s="284"/>
      <c r="AA410" s="284"/>
      <c r="AB410" s="21"/>
      <c r="AC410" s="21"/>
      <c r="AD410" s="21"/>
      <c r="AE410" s="21"/>
      <c r="AF410" s="21"/>
      <c r="AG410" s="21"/>
      <c r="AR410" s="23"/>
    </row>
    <row r="411" spans="2:47" ht="14.1" customHeight="1">
      <c r="D411" s="284"/>
      <c r="E411" s="284"/>
      <c r="F411" s="284"/>
      <c r="G411" s="284"/>
      <c r="H411" s="284"/>
      <c r="I411" s="284"/>
      <c r="J411" s="284"/>
      <c r="K411" s="284"/>
      <c r="L411" s="284"/>
      <c r="M411" s="284"/>
      <c r="N411" s="284"/>
      <c r="O411" s="284"/>
      <c r="P411" s="284"/>
      <c r="Q411" s="284"/>
      <c r="R411" s="284"/>
      <c r="S411" s="284"/>
      <c r="T411" s="284"/>
      <c r="U411" s="284"/>
      <c r="V411" s="284"/>
      <c r="W411" s="284"/>
      <c r="X411" s="284"/>
      <c r="Y411" s="284"/>
      <c r="Z411" s="284"/>
      <c r="AA411" s="284"/>
      <c r="AB411" s="21"/>
      <c r="AC411" s="21"/>
      <c r="AD411" s="21"/>
      <c r="AE411" s="21"/>
      <c r="AF411" s="21"/>
      <c r="AG411" s="21"/>
      <c r="AR411" s="23"/>
    </row>
    <row r="412" spans="2:47" ht="14.1" customHeight="1">
      <c r="D412" s="21"/>
      <c r="E412" s="227" t="s">
        <v>73</v>
      </c>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R412" s="23"/>
    </row>
    <row r="413" spans="2:47" ht="15" customHeight="1">
      <c r="D413" s="21"/>
      <c r="E413" s="21" t="s">
        <v>121</v>
      </c>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R413" s="23"/>
    </row>
    <row r="414" spans="2:47" ht="5.0999999999999996" customHeight="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R414" s="23"/>
    </row>
    <row r="415" spans="2:47" ht="15" customHeight="1">
      <c r="D415" s="21"/>
      <c r="E415" s="21"/>
      <c r="F415" s="21"/>
      <c r="G415" s="228" t="s">
        <v>122</v>
      </c>
      <c r="H415" s="228"/>
      <c r="I415" s="229" t="s">
        <v>12</v>
      </c>
      <c r="J415" s="228" t="s">
        <v>123</v>
      </c>
      <c r="K415" s="228"/>
      <c r="L415" s="21"/>
      <c r="M415" s="21"/>
      <c r="N415" s="40">
        <v>1</v>
      </c>
      <c r="O415" s="40"/>
      <c r="P415" s="285" t="s">
        <v>122</v>
      </c>
      <c r="Q415" s="285"/>
      <c r="R415" s="286" t="s">
        <v>12</v>
      </c>
      <c r="S415" s="232">
        <v>8</v>
      </c>
      <c r="T415" s="287" t="s">
        <v>123</v>
      </c>
      <c r="U415" s="256"/>
      <c r="V415" s="21"/>
      <c r="W415" s="21"/>
      <c r="X415" s="21"/>
      <c r="Y415" s="21"/>
      <c r="Z415" s="21"/>
      <c r="AA415" s="21"/>
      <c r="AB415" s="21"/>
      <c r="AC415" s="21"/>
      <c r="AD415" s="21"/>
      <c r="AE415" s="21"/>
      <c r="AF415" s="21"/>
      <c r="AG415" s="21"/>
      <c r="AR415" s="23"/>
    </row>
    <row r="416" spans="2:47" ht="15" customHeight="1">
      <c r="D416" s="21"/>
      <c r="E416" s="21"/>
      <c r="F416" s="21"/>
      <c r="G416" s="229" t="s">
        <v>124</v>
      </c>
      <c r="H416" s="229"/>
      <c r="I416" s="229"/>
      <c r="J416" s="229" t="s">
        <v>124</v>
      </c>
      <c r="K416" s="229"/>
      <c r="L416" s="21"/>
      <c r="M416" s="21"/>
      <c r="N416" s="40">
        <v>5000</v>
      </c>
      <c r="O416" s="40"/>
      <c r="P416" s="286" t="s">
        <v>124</v>
      </c>
      <c r="Q416" s="286"/>
      <c r="R416" s="286"/>
      <c r="S416" s="269" t="s">
        <v>124</v>
      </c>
      <c r="T416" s="269"/>
      <c r="U416" s="269"/>
      <c r="V416" s="21"/>
      <c r="W416" s="21"/>
      <c r="X416" s="21"/>
      <c r="Y416" s="21"/>
      <c r="Z416" s="21"/>
      <c r="AA416" s="21"/>
      <c r="AB416" s="21"/>
      <c r="AC416" s="21"/>
      <c r="AD416" s="21"/>
      <c r="AE416" s="21"/>
      <c r="AF416" s="21"/>
      <c r="AG416" s="21"/>
      <c r="AR416" s="23"/>
      <c r="AU416" s="4" t="s">
        <v>102</v>
      </c>
    </row>
    <row r="417" spans="3:47" ht="5.0999999999999996" customHeight="1">
      <c r="D417" s="21"/>
      <c r="E417" s="21"/>
      <c r="F417" s="21"/>
      <c r="G417" s="233"/>
      <c r="H417" s="233"/>
      <c r="I417" s="233"/>
      <c r="J417" s="233"/>
      <c r="K417" s="233"/>
      <c r="L417" s="21"/>
      <c r="M417" s="21"/>
      <c r="N417" s="21"/>
      <c r="O417" s="21"/>
      <c r="P417" s="233"/>
      <c r="Q417" s="233"/>
      <c r="R417" s="233"/>
      <c r="S417" s="233"/>
      <c r="T417" s="233"/>
      <c r="U417" s="21"/>
      <c r="V417" s="21"/>
      <c r="W417" s="21"/>
      <c r="X417" s="21"/>
      <c r="Y417" s="21"/>
      <c r="Z417" s="21"/>
      <c r="AA417" s="21"/>
      <c r="AB417" s="21"/>
      <c r="AC417" s="21"/>
      <c r="AD417" s="21"/>
      <c r="AE417" s="21"/>
      <c r="AF417" s="21"/>
      <c r="AG417" s="21"/>
      <c r="AR417" s="23"/>
      <c r="AU417" s="246" t="s">
        <v>105</v>
      </c>
    </row>
    <row r="418" spans="3:47" ht="15" customHeight="1">
      <c r="D418" s="21"/>
      <c r="E418" s="40" t="s">
        <v>101</v>
      </c>
      <c r="F418" s="40"/>
      <c r="G418" s="40"/>
      <c r="H418" s="40"/>
      <c r="I418" s="40"/>
      <c r="J418" s="40"/>
      <c r="K418" s="40"/>
      <c r="L418" s="40"/>
      <c r="M418" s="40"/>
      <c r="N418" s="40"/>
      <c r="O418" s="40"/>
      <c r="P418" s="40"/>
      <c r="Q418" s="40"/>
      <c r="R418" s="40"/>
      <c r="S418" s="40"/>
      <c r="T418" s="40"/>
      <c r="U418" s="40"/>
      <c r="V418" s="40"/>
      <c r="W418" s="40"/>
      <c r="X418" s="40"/>
      <c r="Y418" s="40"/>
      <c r="Z418" s="40"/>
      <c r="AA418" s="40"/>
      <c r="AB418" s="21"/>
      <c r="AC418" s="21"/>
      <c r="AD418" s="21"/>
      <c r="AE418" s="21"/>
      <c r="AF418" s="21"/>
      <c r="AG418" s="21"/>
      <c r="AR418" s="23"/>
    </row>
    <row r="419" spans="3:47" ht="15" customHeight="1">
      <c r="D419" s="21"/>
      <c r="E419" s="234"/>
      <c r="F419" s="234"/>
      <c r="G419" s="234"/>
      <c r="H419" s="234"/>
      <c r="I419" s="234"/>
      <c r="J419" s="234"/>
      <c r="K419" s="234"/>
      <c r="L419" s="234"/>
      <c r="M419" s="234"/>
      <c r="N419" s="235" t="s">
        <v>38</v>
      </c>
      <c r="O419" s="234"/>
      <c r="P419" s="234"/>
      <c r="Q419" s="234"/>
      <c r="R419" s="234"/>
      <c r="S419" s="234"/>
      <c r="T419" s="234"/>
      <c r="U419" s="234"/>
      <c r="V419" s="234"/>
      <c r="W419" s="234"/>
      <c r="X419" s="234"/>
      <c r="Y419" s="234"/>
      <c r="Z419" s="234"/>
      <c r="AA419" s="234"/>
      <c r="AB419" s="21"/>
      <c r="AC419" s="21"/>
      <c r="AD419" s="21"/>
      <c r="AE419" s="21"/>
      <c r="AF419" s="21"/>
      <c r="AG419" s="21"/>
      <c r="AR419" s="23"/>
    </row>
    <row r="420" spans="3:47" ht="15" customHeight="1">
      <c r="D420" s="21"/>
      <c r="E420" s="233"/>
      <c r="F420" s="236">
        <v>1</v>
      </c>
      <c r="G420" s="237"/>
      <c r="H420" s="254" t="s">
        <v>12</v>
      </c>
      <c r="I420" s="288"/>
      <c r="J420" s="289"/>
      <c r="K420" s="21"/>
      <c r="L420" s="21"/>
      <c r="M420" s="21"/>
      <c r="N420" s="238">
        <f>F420</f>
        <v>1</v>
      </c>
      <c r="O420" s="239" t="s">
        <v>81</v>
      </c>
      <c r="P420" s="42" t="s">
        <v>12</v>
      </c>
      <c r="Q420" s="290"/>
      <c r="R420" s="42" t="s">
        <v>46</v>
      </c>
      <c r="S420" s="291"/>
      <c r="T420" s="292"/>
      <c r="U420" s="21"/>
      <c r="V420" s="21"/>
      <c r="W420" s="21"/>
      <c r="X420" s="21"/>
      <c r="Y420" s="21"/>
      <c r="Z420" s="21"/>
      <c r="AA420" s="21"/>
      <c r="AB420" s="21"/>
      <c r="AC420" s="21"/>
      <c r="AD420" s="21"/>
      <c r="AE420" s="21"/>
      <c r="AF420" s="21"/>
      <c r="AG420" s="21"/>
      <c r="AR420" s="23"/>
    </row>
    <row r="421" spans="3:47" ht="15" customHeight="1">
      <c r="D421" s="21"/>
      <c r="E421" s="233"/>
      <c r="F421" s="288"/>
      <c r="G421" s="289"/>
      <c r="H421" s="254"/>
      <c r="I421" s="269" t="s">
        <v>81</v>
      </c>
      <c r="J421" s="269"/>
      <c r="K421" s="21"/>
      <c r="L421" s="21"/>
      <c r="M421" s="21"/>
      <c r="N421" s="238">
        <f>F420</f>
        <v>1</v>
      </c>
      <c r="O421" s="239" t="s">
        <v>81</v>
      </c>
      <c r="P421" s="42" t="s">
        <v>12</v>
      </c>
      <c r="Q421" s="280">
        <f>Q420*S420</f>
        <v>0</v>
      </c>
      <c r="R421" s="280"/>
      <c r="S421" s="21"/>
      <c r="T421" s="21"/>
      <c r="U421" s="21"/>
      <c r="V421" s="21"/>
      <c r="W421" s="245"/>
      <c r="X421" s="245"/>
      <c r="Y421" s="245"/>
      <c r="Z421" s="245"/>
      <c r="AA421" s="245"/>
      <c r="AB421" s="21"/>
      <c r="AC421" s="21"/>
      <c r="AD421" s="21"/>
      <c r="AE421" s="21"/>
      <c r="AF421" s="21"/>
      <c r="AG421" s="21"/>
      <c r="AR421" s="23"/>
    </row>
    <row r="422" spans="3:47" ht="15" customHeight="1">
      <c r="D422" s="21"/>
      <c r="E422" s="233"/>
      <c r="F422" s="233"/>
      <c r="G422" s="233"/>
      <c r="H422" s="21"/>
      <c r="I422" s="21"/>
      <c r="J422" s="21"/>
      <c r="K422" s="21"/>
      <c r="L422" s="21"/>
      <c r="M422" s="21"/>
      <c r="N422" s="238"/>
      <c r="O422" s="239" t="s">
        <v>81</v>
      </c>
      <c r="P422" s="42" t="s">
        <v>12</v>
      </c>
      <c r="Q422" s="281">
        <f>Q421</f>
        <v>0</v>
      </c>
      <c r="R422" s="281"/>
      <c r="S422" s="21"/>
      <c r="T422" s="21"/>
      <c r="U422" s="21"/>
      <c r="V422" s="21"/>
      <c r="W422" s="21"/>
      <c r="X422" s="21"/>
      <c r="Y422" s="21"/>
      <c r="Z422" s="21"/>
      <c r="AA422" s="21"/>
      <c r="AB422" s="21"/>
      <c r="AC422" s="21"/>
      <c r="AD422" s="21"/>
      <c r="AE422" s="21"/>
      <c r="AF422" s="21"/>
      <c r="AG422" s="21"/>
      <c r="AR422" s="23"/>
    </row>
    <row r="423" spans="3:47" ht="15" customHeight="1">
      <c r="D423" s="21"/>
      <c r="E423" s="233"/>
      <c r="F423" s="233"/>
      <c r="G423" s="233"/>
      <c r="H423" s="21"/>
      <c r="I423" s="21"/>
      <c r="J423" s="21"/>
      <c r="K423" s="21"/>
      <c r="L423" s="21"/>
      <c r="M423" s="21"/>
      <c r="N423" s="21"/>
      <c r="O423" s="21"/>
      <c r="P423" s="21"/>
      <c r="Q423" s="280">
        <f>N421</f>
        <v>1</v>
      </c>
      <c r="R423" s="280"/>
      <c r="S423" s="21"/>
      <c r="T423" s="21"/>
      <c r="U423" s="21"/>
      <c r="V423" s="21"/>
      <c r="W423" s="21"/>
      <c r="X423" s="21"/>
      <c r="Y423" s="21"/>
      <c r="Z423" s="21"/>
      <c r="AA423" s="21"/>
      <c r="AB423" s="21"/>
      <c r="AC423" s="21"/>
      <c r="AE423" s="21"/>
      <c r="AF423" s="21"/>
      <c r="AG423" s="21"/>
      <c r="AR423" s="23"/>
    </row>
    <row r="424" spans="3:47" ht="15" customHeight="1">
      <c r="D424" s="21"/>
      <c r="E424" s="233"/>
      <c r="F424" s="233"/>
      <c r="G424" s="233"/>
      <c r="H424" s="21"/>
      <c r="I424" s="21"/>
      <c r="J424" s="21"/>
      <c r="K424" s="21"/>
      <c r="L424" s="21"/>
      <c r="M424" s="21"/>
      <c r="N424" s="21"/>
      <c r="O424" s="242" t="str">
        <f>O422</f>
        <v>X</v>
      </c>
      <c r="P424" s="243" t="s">
        <v>12</v>
      </c>
      <c r="Q424" s="39">
        <f>Q422/Q423</f>
        <v>0</v>
      </c>
      <c r="R424" s="39"/>
      <c r="S424" s="39"/>
      <c r="U424" s="21"/>
      <c r="V424" s="21"/>
      <c r="W424" s="21"/>
      <c r="X424" s="21"/>
      <c r="Y424" s="21"/>
      <c r="Z424" s="21"/>
      <c r="AA424" s="21"/>
      <c r="AE424" s="21"/>
      <c r="AF424" s="21"/>
      <c r="AG424" s="21"/>
      <c r="AR424" s="23"/>
    </row>
    <row r="425" spans="3:47" ht="15" customHeight="1">
      <c r="D425" s="21"/>
      <c r="E425" s="233"/>
      <c r="F425" s="233"/>
      <c r="G425" s="233"/>
      <c r="H425" s="21"/>
      <c r="I425" s="21"/>
      <c r="J425" s="21"/>
      <c r="K425" s="21"/>
      <c r="L425" s="21"/>
      <c r="M425" s="21"/>
      <c r="N425" s="21"/>
      <c r="O425" s="242"/>
      <c r="P425" s="243"/>
      <c r="Q425" s="42"/>
      <c r="R425" s="42"/>
      <c r="S425" s="42"/>
      <c r="U425" s="21"/>
      <c r="V425" s="21"/>
      <c r="W425" s="21"/>
      <c r="X425" s="21"/>
      <c r="Y425" s="21"/>
      <c r="Z425" s="21"/>
      <c r="AA425" s="21"/>
      <c r="AE425" s="21"/>
      <c r="AF425" s="21"/>
      <c r="AG425" s="21"/>
      <c r="AR425" s="23"/>
    </row>
    <row r="426" spans="3:47" ht="15" customHeight="1">
      <c r="D426" s="21"/>
      <c r="E426" s="21"/>
      <c r="F426" s="21"/>
      <c r="G426" s="21"/>
      <c r="H426" s="21"/>
      <c r="I426" s="21"/>
      <c r="J426" s="21"/>
      <c r="K426" s="21"/>
      <c r="L426" s="21"/>
      <c r="M426" s="21"/>
      <c r="N426" s="21"/>
      <c r="O426" s="21"/>
      <c r="P426" s="21"/>
      <c r="Q426" s="21"/>
      <c r="R426" s="21" t="s">
        <v>129</v>
      </c>
      <c r="S426" s="21"/>
      <c r="T426" s="21"/>
      <c r="U426" s="21"/>
      <c r="V426" s="21"/>
      <c r="W426" s="21"/>
      <c r="X426" s="21"/>
      <c r="Y426" s="21"/>
      <c r="Z426" s="282">
        <f>Q424</f>
        <v>0</v>
      </c>
      <c r="AA426" s="282"/>
      <c r="AB426" s="282"/>
      <c r="AC426" s="21"/>
      <c r="AD426" s="21"/>
      <c r="AE426" s="21"/>
      <c r="AF426" s="21"/>
      <c r="AG426" s="21"/>
      <c r="AR426" s="23"/>
    </row>
    <row r="427" spans="3:47" ht="15" customHeight="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45" t="str">
        <f>IF(Q424=40000,AU416,AU417)</f>
        <v>!Inténtalo Nuevamente!</v>
      </c>
      <c r="AB427" s="21"/>
      <c r="AC427" s="21"/>
      <c r="AD427" s="21"/>
      <c r="AE427" s="21"/>
      <c r="AF427" s="21"/>
      <c r="AG427" s="21"/>
      <c r="AR427" s="23"/>
    </row>
    <row r="428" spans="3:47" ht="15" customHeight="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R428" s="23"/>
    </row>
    <row r="429" spans="3:47" ht="15" customHeight="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R429" s="23"/>
    </row>
    <row r="430" spans="3:47" ht="15" customHeight="1">
      <c r="D430" s="21"/>
      <c r="E430" s="21"/>
      <c r="F430" s="21"/>
      <c r="G430" s="293"/>
      <c r="H430" s="24"/>
      <c r="I430" s="24"/>
      <c r="J430" s="24"/>
      <c r="K430" s="24"/>
      <c r="L430" s="24"/>
      <c r="M430" s="283"/>
      <c r="N430" s="21"/>
      <c r="O430" s="21"/>
      <c r="P430" s="21"/>
      <c r="Q430" s="21"/>
      <c r="R430" s="21"/>
      <c r="S430" s="21"/>
      <c r="T430" s="21"/>
      <c r="U430" s="21"/>
      <c r="V430" s="21"/>
      <c r="W430" s="21"/>
      <c r="X430" s="21"/>
      <c r="Y430" s="21"/>
      <c r="Z430" s="21"/>
      <c r="AA430" s="21"/>
      <c r="AB430" s="21"/>
      <c r="AC430" s="21"/>
      <c r="AD430" s="21"/>
      <c r="AE430" s="21"/>
      <c r="AF430" s="21"/>
      <c r="AG430" s="21"/>
      <c r="AR430" s="23"/>
    </row>
    <row r="431" spans="3:47" ht="15" customHeight="1">
      <c r="C431" s="198"/>
      <c r="D431" s="223" t="s">
        <v>130</v>
      </c>
      <c r="E431" s="225" t="s">
        <v>131</v>
      </c>
      <c r="F431" s="225"/>
      <c r="G431" s="225"/>
      <c r="H431" s="225"/>
      <c r="I431" s="225"/>
      <c r="J431" s="225"/>
      <c r="K431" s="225"/>
      <c r="L431" s="225"/>
      <c r="M431" s="225"/>
      <c r="N431" s="225"/>
      <c r="O431" s="225"/>
      <c r="P431" s="225"/>
      <c r="Q431" s="225"/>
      <c r="R431" s="225"/>
      <c r="S431" s="225"/>
      <c r="T431" s="225"/>
      <c r="U431" s="225"/>
      <c r="V431" s="225"/>
      <c r="W431" s="225"/>
      <c r="X431" s="225"/>
      <c r="Y431" s="225"/>
      <c r="Z431" s="225"/>
      <c r="AA431" s="225"/>
      <c r="AB431" s="225"/>
      <c r="AC431" s="225"/>
      <c r="AD431" s="225"/>
      <c r="AE431" s="21"/>
      <c r="AF431" s="21"/>
      <c r="AG431" s="21"/>
      <c r="AR431" s="23"/>
    </row>
    <row r="432" spans="3:47" ht="15" customHeight="1">
      <c r="C432" s="198"/>
      <c r="D432" s="223"/>
      <c r="E432" s="225"/>
      <c r="F432" s="225"/>
      <c r="G432" s="225"/>
      <c r="H432" s="225"/>
      <c r="I432" s="225"/>
      <c r="J432" s="225"/>
      <c r="K432" s="225"/>
      <c r="L432" s="225"/>
      <c r="M432" s="225"/>
      <c r="N432" s="225"/>
      <c r="O432" s="225"/>
      <c r="P432" s="225"/>
      <c r="Q432" s="225"/>
      <c r="R432" s="225"/>
      <c r="S432" s="225"/>
      <c r="T432" s="225"/>
      <c r="U432" s="225"/>
      <c r="V432" s="225"/>
      <c r="W432" s="225"/>
      <c r="X432" s="225"/>
      <c r="Y432" s="225"/>
      <c r="Z432" s="225"/>
      <c r="AA432" s="225"/>
      <c r="AB432" s="225"/>
      <c r="AC432" s="225"/>
      <c r="AD432" s="225"/>
      <c r="AE432" s="21"/>
      <c r="AF432" s="21"/>
      <c r="AG432" s="21"/>
      <c r="AR432" s="23"/>
    </row>
    <row r="433" spans="4:47" ht="15" customHeight="1">
      <c r="D433" s="284"/>
      <c r="E433" s="227" t="s">
        <v>73</v>
      </c>
      <c r="F433" s="284"/>
      <c r="G433" s="284"/>
      <c r="H433" s="284"/>
      <c r="I433" s="284"/>
      <c r="J433" s="284"/>
      <c r="K433" s="284"/>
      <c r="L433" s="284"/>
      <c r="M433" s="284"/>
      <c r="N433" s="284"/>
      <c r="O433" s="284"/>
      <c r="P433" s="284"/>
      <c r="Q433" s="284"/>
      <c r="R433" s="284"/>
      <c r="S433" s="284"/>
      <c r="T433" s="284"/>
      <c r="U433" s="284"/>
      <c r="V433" s="284"/>
      <c r="W433" s="284"/>
      <c r="X433" s="284"/>
      <c r="Y433" s="284"/>
      <c r="Z433" s="284"/>
      <c r="AA433" s="284"/>
      <c r="AB433" s="21"/>
      <c r="AC433" s="21"/>
      <c r="AD433" s="21"/>
      <c r="AE433" s="21"/>
      <c r="AF433" s="21"/>
      <c r="AG433" s="21"/>
      <c r="AR433" s="23"/>
    </row>
    <row r="434" spans="4:47" ht="15" customHeight="1">
      <c r="D434" s="21"/>
      <c r="E434" s="21" t="s">
        <v>121</v>
      </c>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R434" s="23"/>
    </row>
    <row r="435" spans="4:47" ht="15" customHeight="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R435" s="23"/>
    </row>
    <row r="436" spans="4:47" ht="15" customHeight="1">
      <c r="D436" s="21"/>
      <c r="E436" s="21"/>
      <c r="F436" s="21"/>
      <c r="G436" s="228" t="s">
        <v>132</v>
      </c>
      <c r="H436" s="228"/>
      <c r="I436" s="229" t="s">
        <v>12</v>
      </c>
      <c r="J436" s="228" t="s">
        <v>132</v>
      </c>
      <c r="K436" s="228"/>
      <c r="L436" s="259"/>
      <c r="M436" s="259"/>
      <c r="N436" s="40">
        <v>1</v>
      </c>
      <c r="O436" s="40"/>
      <c r="P436" s="228" t="s">
        <v>132</v>
      </c>
      <c r="Q436" s="228"/>
      <c r="R436" s="229" t="s">
        <v>12</v>
      </c>
      <c r="S436" s="294">
        <v>12</v>
      </c>
      <c r="T436" s="295" t="s">
        <v>132</v>
      </c>
      <c r="U436" s="228"/>
      <c r="V436" s="21"/>
      <c r="W436" s="21"/>
      <c r="X436" s="21"/>
      <c r="Y436" s="21"/>
      <c r="Z436" s="21"/>
      <c r="AA436" s="21"/>
      <c r="AB436" s="21"/>
      <c r="AC436" s="21"/>
      <c r="AD436" s="21"/>
      <c r="AE436" s="21"/>
      <c r="AF436" s="21"/>
      <c r="AG436" s="21"/>
      <c r="AR436" s="23"/>
    </row>
    <row r="437" spans="4:47" ht="15" customHeight="1">
      <c r="D437" s="21"/>
      <c r="E437" s="21"/>
      <c r="F437" s="21"/>
      <c r="G437" s="229" t="s">
        <v>124</v>
      </c>
      <c r="H437" s="229"/>
      <c r="I437" s="229"/>
      <c r="J437" s="229" t="s">
        <v>124</v>
      </c>
      <c r="K437" s="229"/>
      <c r="L437" s="259"/>
      <c r="M437" s="259"/>
      <c r="N437" s="40">
        <v>2000</v>
      </c>
      <c r="O437" s="40"/>
      <c r="P437" s="229" t="s">
        <v>124</v>
      </c>
      <c r="Q437" s="229"/>
      <c r="R437" s="229"/>
      <c r="S437" s="229" t="s">
        <v>124</v>
      </c>
      <c r="T437" s="229"/>
      <c r="U437" s="229"/>
      <c r="V437" s="21"/>
      <c r="W437" s="21"/>
      <c r="X437" s="21"/>
      <c r="Y437" s="21"/>
      <c r="Z437" s="21"/>
      <c r="AA437" s="21"/>
      <c r="AB437" s="21"/>
      <c r="AC437" s="21"/>
      <c r="AD437" s="21"/>
      <c r="AE437" s="21"/>
      <c r="AF437" s="21"/>
      <c r="AG437" s="21"/>
      <c r="AR437" s="23"/>
      <c r="AU437" s="4" t="s">
        <v>102</v>
      </c>
    </row>
    <row r="438" spans="4:47" ht="6" customHeight="1">
      <c r="D438" s="21"/>
      <c r="E438" s="21"/>
      <c r="F438" s="21"/>
      <c r="G438" s="262"/>
      <c r="H438" s="262"/>
      <c r="I438" s="262"/>
      <c r="J438" s="262"/>
      <c r="K438" s="262"/>
      <c r="L438" s="21"/>
      <c r="M438" s="21"/>
      <c r="N438" s="21"/>
      <c r="O438" s="21"/>
      <c r="P438" s="262"/>
      <c r="Q438" s="262"/>
      <c r="R438" s="262"/>
      <c r="S438" s="262"/>
      <c r="T438" s="262"/>
      <c r="U438" s="21"/>
      <c r="V438" s="21"/>
      <c r="W438" s="21"/>
      <c r="X438" s="21"/>
      <c r="Y438" s="21"/>
      <c r="Z438" s="21"/>
      <c r="AA438" s="21"/>
      <c r="AB438" s="21"/>
      <c r="AC438" s="21"/>
      <c r="AD438" s="21"/>
      <c r="AE438" s="21"/>
      <c r="AF438" s="21"/>
      <c r="AG438" s="21"/>
      <c r="AR438" s="23"/>
      <c r="AU438" s="246" t="s">
        <v>105</v>
      </c>
    </row>
    <row r="439" spans="4:47" ht="15" customHeight="1">
      <c r="D439" s="21"/>
      <c r="E439" s="263" t="s">
        <v>101</v>
      </c>
      <c r="F439" s="263"/>
      <c r="G439" s="263"/>
      <c r="H439" s="263"/>
      <c r="I439" s="263"/>
      <c r="J439" s="263"/>
      <c r="K439" s="263"/>
      <c r="L439" s="263"/>
      <c r="M439" s="263"/>
      <c r="N439" s="263"/>
      <c r="O439" s="263"/>
      <c r="P439" s="263"/>
      <c r="Q439" s="263"/>
      <c r="R439" s="263"/>
      <c r="S439" s="263"/>
      <c r="T439" s="263"/>
      <c r="U439" s="263"/>
      <c r="V439" s="263"/>
      <c r="W439" s="263"/>
      <c r="X439" s="263"/>
      <c r="Y439" s="263"/>
      <c r="Z439" s="263"/>
      <c r="AA439" s="263"/>
      <c r="AB439" s="21"/>
      <c r="AC439" s="21"/>
      <c r="AD439" s="21"/>
      <c r="AE439" s="21"/>
      <c r="AF439" s="21"/>
      <c r="AG439" s="21"/>
      <c r="AR439" s="23"/>
    </row>
    <row r="440" spans="4:47" ht="15" customHeight="1">
      <c r="D440" s="21"/>
      <c r="E440" s="264"/>
      <c r="F440" s="264"/>
      <c r="G440" s="264"/>
      <c r="H440" s="264"/>
      <c r="I440" s="264"/>
      <c r="J440" s="264"/>
      <c r="K440" s="264"/>
      <c r="L440" s="264"/>
      <c r="M440" s="264"/>
      <c r="N440" s="265" t="s">
        <v>38</v>
      </c>
      <c r="O440" s="264"/>
      <c r="P440" s="264"/>
      <c r="Q440" s="264"/>
      <c r="R440" s="264"/>
      <c r="S440" s="264"/>
      <c r="T440" s="264"/>
      <c r="U440" s="264"/>
      <c r="V440" s="264"/>
      <c r="W440" s="264"/>
      <c r="X440" s="264"/>
      <c r="Y440" s="264"/>
      <c r="Z440" s="264"/>
      <c r="AA440" s="264"/>
      <c r="AB440" s="21"/>
      <c r="AC440" s="21"/>
      <c r="AD440" s="21"/>
      <c r="AE440" s="21"/>
      <c r="AF440" s="21"/>
      <c r="AG440" s="21"/>
      <c r="AR440" s="23"/>
    </row>
    <row r="441" spans="4:47" ht="15" customHeight="1">
      <c r="D441" s="21"/>
      <c r="E441" s="262"/>
      <c r="F441" s="236">
        <v>1</v>
      </c>
      <c r="G441" s="237"/>
      <c r="H441" s="266" t="s">
        <v>12</v>
      </c>
      <c r="I441" s="267"/>
      <c r="J441" s="268"/>
      <c r="K441" s="21"/>
      <c r="L441" s="21"/>
      <c r="M441" s="21"/>
      <c r="N441" s="238">
        <f>F441</f>
        <v>1</v>
      </c>
      <c r="O441" s="239" t="s">
        <v>81</v>
      </c>
      <c r="P441" s="42" t="s">
        <v>12</v>
      </c>
      <c r="Q441" s="296"/>
      <c r="R441" s="21" t="s">
        <v>46</v>
      </c>
      <c r="S441" s="40"/>
      <c r="T441" s="40"/>
      <c r="U441" s="21"/>
      <c r="V441" s="21"/>
      <c r="W441" s="21"/>
      <c r="X441" s="21"/>
      <c r="Y441" s="21"/>
      <c r="Z441" s="21"/>
      <c r="AA441" s="21"/>
      <c r="AB441" s="21"/>
      <c r="AC441" s="21"/>
      <c r="AD441" s="21"/>
      <c r="AE441" s="21"/>
      <c r="AF441" s="21"/>
      <c r="AG441" s="21"/>
      <c r="AR441" s="23"/>
    </row>
    <row r="442" spans="4:47" ht="15" customHeight="1">
      <c r="D442" s="21"/>
      <c r="E442" s="262"/>
      <c r="F442" s="274"/>
      <c r="G442" s="275"/>
      <c r="H442" s="266"/>
      <c r="I442" s="269" t="s">
        <v>81</v>
      </c>
      <c r="J442" s="269"/>
      <c r="K442" s="21"/>
      <c r="L442" s="21"/>
      <c r="M442" s="21"/>
      <c r="N442" s="238">
        <f>F441</f>
        <v>1</v>
      </c>
      <c r="O442" s="239" t="s">
        <v>81</v>
      </c>
      <c r="P442" s="42" t="s">
        <v>12</v>
      </c>
      <c r="Q442" s="280">
        <f>Q441*S441</f>
        <v>0</v>
      </c>
      <c r="R442" s="280"/>
      <c r="S442" s="21"/>
      <c r="T442" s="21"/>
      <c r="U442" s="21"/>
      <c r="V442" s="21"/>
      <c r="W442" s="247"/>
      <c r="X442" s="247"/>
      <c r="Y442" s="247"/>
      <c r="Z442" s="247"/>
      <c r="AA442" s="247"/>
      <c r="AB442" s="21"/>
      <c r="AC442" s="21"/>
      <c r="AD442" s="21"/>
      <c r="AE442" s="21"/>
      <c r="AF442" s="21"/>
      <c r="AG442" s="21"/>
      <c r="AR442" s="23"/>
    </row>
    <row r="443" spans="4:47" ht="15" customHeight="1">
      <c r="D443" s="21"/>
      <c r="E443" s="262"/>
      <c r="F443" s="262"/>
      <c r="G443" s="262"/>
      <c r="H443" s="21"/>
      <c r="I443" s="21"/>
      <c r="J443" s="21"/>
      <c r="K443" s="21"/>
      <c r="L443" s="21"/>
      <c r="M443" s="21"/>
      <c r="N443" s="238"/>
      <c r="O443" s="239" t="s">
        <v>81</v>
      </c>
      <c r="P443" s="42" t="s">
        <v>12</v>
      </c>
      <c r="Q443" s="281">
        <f>Q442</f>
        <v>0</v>
      </c>
      <c r="R443" s="281"/>
      <c r="S443" s="21"/>
      <c r="T443" s="21"/>
      <c r="U443" s="21"/>
      <c r="V443" s="21"/>
      <c r="W443" s="21"/>
      <c r="X443" s="21"/>
      <c r="Y443" s="21"/>
      <c r="Z443" s="21"/>
      <c r="AA443" s="21"/>
      <c r="AB443" s="21"/>
      <c r="AC443" s="21"/>
      <c r="AD443" s="21"/>
      <c r="AE443" s="21"/>
      <c r="AF443" s="21"/>
      <c r="AG443" s="21"/>
      <c r="AR443" s="23"/>
    </row>
    <row r="444" spans="4:47" ht="15" customHeight="1">
      <c r="D444" s="21"/>
      <c r="E444" s="262"/>
      <c r="F444" s="262"/>
      <c r="G444" s="262"/>
      <c r="H444" s="21"/>
      <c r="I444" s="21"/>
      <c r="J444" s="21"/>
      <c r="K444" s="21"/>
      <c r="L444" s="21"/>
      <c r="M444" s="21"/>
      <c r="N444" s="21"/>
      <c r="O444" s="21"/>
      <c r="P444" s="21"/>
      <c r="Q444" s="280">
        <f>N442</f>
        <v>1</v>
      </c>
      <c r="R444" s="280"/>
      <c r="S444" s="21"/>
      <c r="T444" s="21"/>
      <c r="U444" s="21"/>
      <c r="V444" s="21"/>
      <c r="W444" s="21"/>
      <c r="X444" s="21"/>
      <c r="Y444" s="21"/>
      <c r="Z444" s="21"/>
      <c r="AA444" s="21"/>
      <c r="AB444" s="21"/>
      <c r="AD444" s="21"/>
      <c r="AE444" s="21"/>
      <c r="AF444" s="21"/>
      <c r="AG444" s="21"/>
      <c r="AR444" s="23"/>
    </row>
    <row r="445" spans="4:47" ht="15" customHeight="1">
      <c r="D445" s="21"/>
      <c r="E445" s="262"/>
      <c r="F445" s="262"/>
      <c r="G445" s="262"/>
      <c r="H445" s="21"/>
      <c r="I445" s="21"/>
      <c r="J445" s="21"/>
      <c r="K445" s="21"/>
      <c r="L445" s="21"/>
      <c r="M445" s="21"/>
      <c r="N445" s="21"/>
      <c r="O445" s="270" t="str">
        <f>O443</f>
        <v>X</v>
      </c>
      <c r="P445" s="271" t="s">
        <v>12</v>
      </c>
      <c r="Q445" s="40">
        <f>Q443/Q444</f>
        <v>0</v>
      </c>
      <c r="R445" s="40"/>
      <c r="S445" s="40"/>
      <c r="T445" s="21"/>
      <c r="V445" s="21"/>
      <c r="W445" s="21"/>
      <c r="X445" s="21"/>
      <c r="Y445" s="21"/>
      <c r="Z445" s="21"/>
      <c r="AA445" s="21"/>
      <c r="AD445" s="21"/>
      <c r="AE445" s="21"/>
      <c r="AF445" s="21"/>
      <c r="AG445" s="21"/>
      <c r="AR445" s="23"/>
    </row>
    <row r="446" spans="4:47" ht="12" customHeight="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R446" s="23"/>
    </row>
    <row r="447" spans="4:47" ht="12" customHeight="1">
      <c r="D447" s="21"/>
      <c r="E447" s="21"/>
      <c r="F447" s="21"/>
      <c r="G447" s="21"/>
      <c r="H447" s="21"/>
      <c r="I447" s="21"/>
      <c r="J447" s="21"/>
      <c r="K447" s="21"/>
      <c r="L447" s="21"/>
      <c r="M447" s="21"/>
      <c r="N447" s="21"/>
      <c r="O447" s="21"/>
      <c r="P447" s="21"/>
      <c r="Q447" s="21"/>
      <c r="R447" s="21"/>
      <c r="S447" s="21" t="s">
        <v>133</v>
      </c>
      <c r="T447" s="21"/>
      <c r="U447" s="21"/>
      <c r="V447" s="21"/>
      <c r="W447" s="21"/>
      <c r="X447" s="21"/>
      <c r="Y447" s="21"/>
      <c r="Z447" s="282">
        <f>Q445</f>
        <v>0</v>
      </c>
      <c r="AA447" s="282"/>
      <c r="AB447" s="21"/>
      <c r="AC447" s="21"/>
      <c r="AD447" s="21"/>
      <c r="AE447" s="21"/>
      <c r="AF447" s="21"/>
      <c r="AG447" s="21"/>
      <c r="AR447" s="23"/>
    </row>
    <row r="448" spans="4:47" ht="12" customHeight="1">
      <c r="D448" s="21"/>
      <c r="E448" s="21"/>
      <c r="F448" s="21"/>
      <c r="G448" s="21"/>
      <c r="H448" s="21"/>
      <c r="I448" s="21"/>
      <c r="J448" s="21"/>
      <c r="K448" s="21"/>
      <c r="L448" s="21"/>
      <c r="M448" s="21"/>
      <c r="N448" s="21"/>
      <c r="O448" s="21"/>
      <c r="P448" s="21"/>
      <c r="Q448" s="21"/>
      <c r="R448" s="21"/>
      <c r="S448" s="21"/>
      <c r="T448" s="21"/>
      <c r="U448" s="21"/>
      <c r="V448" s="21"/>
      <c r="W448" s="21"/>
      <c r="X448" s="21"/>
      <c r="Y448" s="21"/>
      <c r="Z448" s="43"/>
      <c r="AA448" s="43"/>
      <c r="AB448" s="247" t="str">
        <f>IF(Q445=24000,AU437,AU438)</f>
        <v>!Inténtalo Nuevamente!</v>
      </c>
      <c r="AC448" s="21"/>
      <c r="AD448" s="21"/>
      <c r="AE448" s="21"/>
      <c r="AF448" s="21"/>
      <c r="AG448" s="21"/>
      <c r="AR448" s="23"/>
    </row>
    <row r="449" spans="1:53" ht="12" customHeight="1">
      <c r="D449" s="21"/>
      <c r="E449" s="21"/>
      <c r="F449" s="21"/>
      <c r="G449" s="21"/>
      <c r="H449" s="21"/>
      <c r="I449" s="21"/>
      <c r="J449" s="21"/>
      <c r="K449" s="21"/>
      <c r="L449" s="21"/>
      <c r="M449" s="21"/>
      <c r="N449" s="21"/>
      <c r="O449" s="21"/>
      <c r="P449" s="21"/>
      <c r="Q449" s="21"/>
      <c r="R449" s="21"/>
      <c r="S449" s="21"/>
      <c r="T449" s="21"/>
      <c r="U449" s="21"/>
      <c r="V449" s="21"/>
      <c r="W449" s="21"/>
      <c r="X449" s="21"/>
      <c r="Y449" s="21"/>
      <c r="Z449" s="43"/>
      <c r="AA449" s="43"/>
      <c r="AB449" s="21"/>
      <c r="AC449" s="21"/>
      <c r="AD449" s="21"/>
      <c r="AE449" s="21"/>
      <c r="AF449" s="21"/>
      <c r="AG449" s="21"/>
      <c r="AR449" s="23"/>
    </row>
    <row r="450" spans="1:53" ht="14.1" customHeight="1">
      <c r="D450" s="21"/>
      <c r="E450" s="21"/>
      <c r="F450" s="21"/>
      <c r="G450" s="21"/>
      <c r="H450" s="21"/>
      <c r="I450" s="21"/>
      <c r="J450" s="21"/>
      <c r="K450" s="283"/>
      <c r="L450" s="283"/>
      <c r="M450" s="283"/>
      <c r="N450" s="21"/>
      <c r="O450" s="21"/>
      <c r="P450" s="21"/>
      <c r="Q450" s="21"/>
      <c r="R450" s="21"/>
      <c r="S450" s="21"/>
      <c r="T450" s="21"/>
      <c r="U450" s="21"/>
      <c r="V450" s="21"/>
      <c r="W450" s="21"/>
      <c r="X450" s="21"/>
      <c r="Y450" s="21"/>
      <c r="Z450" s="21"/>
      <c r="AA450" s="21"/>
      <c r="AB450" s="21"/>
      <c r="AC450" s="21"/>
      <c r="AD450" s="21"/>
      <c r="AE450" s="21"/>
      <c r="AF450" s="21"/>
      <c r="AG450" s="21"/>
      <c r="AR450" s="23"/>
    </row>
    <row r="451" spans="1:53" ht="15" customHeight="1">
      <c r="C451" s="297"/>
      <c r="D451" s="298" t="s">
        <v>134</v>
      </c>
      <c r="E451" s="40" t="s">
        <v>135</v>
      </c>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299"/>
      <c r="AF451" s="299"/>
      <c r="AG451" s="299"/>
      <c r="AH451" s="184"/>
      <c r="AI451" s="184"/>
      <c r="AJ451" s="184"/>
      <c r="AK451" s="184"/>
      <c r="AL451" s="184"/>
      <c r="AM451" s="184"/>
      <c r="AN451" s="184"/>
      <c r="AO451" s="184"/>
      <c r="AP451" s="184"/>
      <c r="AQ451" s="184"/>
      <c r="AR451" s="300"/>
      <c r="AS451" s="184"/>
      <c r="AT451" s="184"/>
      <c r="AU451" s="184"/>
      <c r="AV451" s="184"/>
      <c r="AW451" s="184"/>
      <c r="AX451" s="184"/>
      <c r="AY451" s="184"/>
      <c r="AZ451" s="184"/>
      <c r="BA451" s="184"/>
    </row>
    <row r="452" spans="1:53" ht="15" customHeight="1">
      <c r="C452" s="297"/>
      <c r="D452" s="298"/>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299"/>
      <c r="AF452" s="299"/>
      <c r="AG452" s="299"/>
      <c r="AH452" s="184"/>
      <c r="AI452" s="184"/>
      <c r="AJ452" s="184"/>
      <c r="AK452" s="184"/>
      <c r="AL452" s="184"/>
      <c r="AM452" s="184"/>
      <c r="AN452" s="184"/>
      <c r="AO452" s="184"/>
      <c r="AP452" s="184"/>
      <c r="AQ452" s="184"/>
      <c r="AR452" s="300"/>
      <c r="AS452" s="184"/>
      <c r="AT452" s="184"/>
      <c r="AU452" s="184"/>
      <c r="AV452" s="184"/>
      <c r="AW452" s="184"/>
      <c r="AX452" s="184"/>
      <c r="AY452" s="184"/>
      <c r="AZ452" s="184"/>
      <c r="BA452" s="184"/>
    </row>
    <row r="453" spans="1:53" ht="15" customHeight="1">
      <c r="A453" s="184"/>
      <c r="B453" s="184"/>
      <c r="C453" s="184"/>
      <c r="D453" s="301"/>
      <c r="E453" s="302" t="s">
        <v>73</v>
      </c>
      <c r="F453" s="301"/>
      <c r="G453" s="301"/>
      <c r="H453" s="301"/>
      <c r="I453" s="301"/>
      <c r="J453" s="301"/>
      <c r="K453" s="301"/>
      <c r="L453" s="301"/>
      <c r="M453" s="301"/>
      <c r="N453" s="301"/>
      <c r="O453" s="301"/>
      <c r="P453" s="301"/>
      <c r="Q453" s="301"/>
      <c r="R453" s="301"/>
      <c r="S453" s="301"/>
      <c r="T453" s="301"/>
      <c r="U453" s="301"/>
      <c r="V453" s="301"/>
      <c r="W453" s="301"/>
      <c r="X453" s="301"/>
      <c r="Y453" s="301"/>
      <c r="Z453" s="301"/>
      <c r="AA453" s="301"/>
      <c r="AB453" s="299"/>
      <c r="AC453" s="299"/>
      <c r="AD453" s="299"/>
      <c r="AE453" s="299"/>
      <c r="AF453" s="299"/>
      <c r="AG453" s="299"/>
      <c r="AH453" s="184"/>
      <c r="AI453" s="184"/>
      <c r="AJ453" s="184"/>
      <c r="AK453" s="184"/>
      <c r="AL453" s="184"/>
      <c r="AM453" s="184"/>
      <c r="AN453" s="184"/>
      <c r="AO453" s="184"/>
      <c r="AP453" s="184"/>
      <c r="AQ453" s="184"/>
      <c r="AR453" s="300"/>
      <c r="AS453" s="184"/>
      <c r="AT453" s="184"/>
      <c r="AU453" s="184"/>
      <c r="AV453" s="184"/>
      <c r="AW453" s="184"/>
      <c r="AX453" s="184"/>
      <c r="AY453" s="184"/>
      <c r="AZ453" s="184"/>
      <c r="BA453" s="184"/>
    </row>
    <row r="454" spans="1:53" ht="15" customHeight="1">
      <c r="A454" s="184"/>
      <c r="B454" s="184"/>
      <c r="C454" s="184"/>
      <c r="D454" s="299"/>
      <c r="E454" s="299" t="s">
        <v>121</v>
      </c>
      <c r="F454" s="299"/>
      <c r="G454" s="299"/>
      <c r="H454" s="299"/>
      <c r="I454" s="299"/>
      <c r="J454" s="299"/>
      <c r="K454" s="299"/>
      <c r="L454" s="299"/>
      <c r="M454" s="299"/>
      <c r="N454" s="299"/>
      <c r="O454" s="299"/>
      <c r="P454" s="299"/>
      <c r="Q454" s="299"/>
      <c r="R454" s="299"/>
      <c r="S454" s="299"/>
      <c r="T454" s="299"/>
      <c r="U454" s="299"/>
      <c r="V454" s="299"/>
      <c r="W454" s="299"/>
      <c r="X454" s="299"/>
      <c r="Y454" s="299"/>
      <c r="Z454" s="299"/>
      <c r="AA454" s="299"/>
      <c r="AB454" s="299"/>
      <c r="AC454" s="299"/>
      <c r="AD454" s="299"/>
      <c r="AE454" s="299"/>
      <c r="AF454" s="299"/>
      <c r="AG454" s="299"/>
      <c r="AH454" s="184"/>
      <c r="AI454" s="184"/>
      <c r="AJ454" s="184"/>
      <c r="AK454" s="184"/>
      <c r="AL454" s="184"/>
      <c r="AM454" s="184"/>
      <c r="AN454" s="184"/>
      <c r="AO454" s="184"/>
      <c r="AP454" s="184"/>
      <c r="AQ454" s="184"/>
      <c r="AR454" s="300"/>
      <c r="AS454" s="184"/>
      <c r="AT454" s="184"/>
      <c r="AU454" s="184"/>
      <c r="AV454" s="184"/>
      <c r="AW454" s="184"/>
      <c r="AX454" s="184"/>
      <c r="AY454" s="184"/>
      <c r="AZ454" s="184"/>
      <c r="BA454" s="184"/>
    </row>
    <row r="455" spans="1:53" ht="6" customHeight="1">
      <c r="A455" s="184"/>
      <c r="B455" s="184"/>
      <c r="C455" s="184"/>
      <c r="D455" s="299"/>
      <c r="E455" s="299"/>
      <c r="F455" s="299"/>
      <c r="G455" s="299"/>
      <c r="H455" s="299"/>
      <c r="I455" s="299"/>
      <c r="J455" s="299"/>
      <c r="K455" s="299"/>
      <c r="L455" s="299"/>
      <c r="M455" s="299"/>
      <c r="N455" s="299"/>
      <c r="O455" s="299"/>
      <c r="P455" s="299"/>
      <c r="Q455" s="299"/>
      <c r="R455" s="299"/>
      <c r="S455" s="299"/>
      <c r="T455" s="299"/>
      <c r="U455" s="299"/>
      <c r="V455" s="299"/>
      <c r="W455" s="299"/>
      <c r="X455" s="299"/>
      <c r="Y455" s="299"/>
      <c r="Z455" s="299"/>
      <c r="AA455" s="299"/>
      <c r="AB455" s="299"/>
      <c r="AC455" s="299"/>
      <c r="AD455" s="299"/>
      <c r="AE455" s="299"/>
      <c r="AF455" s="299"/>
      <c r="AG455" s="299"/>
      <c r="AH455" s="184"/>
      <c r="AI455" s="184"/>
      <c r="AJ455" s="184"/>
      <c r="AK455" s="184"/>
      <c r="AL455" s="184"/>
      <c r="AM455" s="184"/>
      <c r="AN455" s="184"/>
      <c r="AO455" s="184"/>
      <c r="AP455" s="184"/>
      <c r="AQ455" s="184"/>
      <c r="AR455" s="300"/>
      <c r="AS455" s="184"/>
      <c r="AT455" s="184"/>
      <c r="AU455" s="184"/>
      <c r="AV455" s="184"/>
      <c r="AW455" s="184"/>
      <c r="AX455" s="184"/>
      <c r="AY455" s="184"/>
      <c r="AZ455" s="184"/>
      <c r="BA455" s="184"/>
    </row>
    <row r="456" spans="1:53" ht="15" customHeight="1">
      <c r="A456" s="184"/>
      <c r="B456" s="184"/>
      <c r="C456" s="184"/>
      <c r="D456" s="299"/>
      <c r="E456" s="299"/>
      <c r="F456" s="299"/>
      <c r="G456" s="40" t="s">
        <v>136</v>
      </c>
      <c r="H456" s="40"/>
      <c r="I456" s="229" t="s">
        <v>12</v>
      </c>
      <c r="J456" s="40" t="s">
        <v>136</v>
      </c>
      <c r="K456" s="40"/>
      <c r="L456" s="303"/>
      <c r="M456" s="303"/>
      <c r="N456" s="40">
        <v>3</v>
      </c>
      <c r="O456" s="40"/>
      <c r="P456" s="228" t="s">
        <v>136</v>
      </c>
      <c r="Q456" s="228"/>
      <c r="R456" s="229" t="s">
        <v>12</v>
      </c>
      <c r="S456" s="304">
        <v>12</v>
      </c>
      <c r="T456" s="295" t="s">
        <v>136</v>
      </c>
      <c r="U456" s="228"/>
      <c r="V456" s="299"/>
      <c r="W456" s="299"/>
      <c r="X456" s="299"/>
      <c r="Y456" s="299"/>
      <c r="Z456" s="299"/>
      <c r="AA456" s="299"/>
      <c r="AB456" s="299"/>
      <c r="AC456" s="299"/>
      <c r="AD456" s="299"/>
      <c r="AE456" s="299"/>
      <c r="AF456" s="299"/>
      <c r="AG456" s="299"/>
      <c r="AH456" s="184"/>
      <c r="AI456" s="184"/>
      <c r="AJ456" s="184"/>
      <c r="AK456" s="184"/>
      <c r="AL456" s="184"/>
      <c r="AM456" s="184"/>
      <c r="AN456" s="184"/>
      <c r="AO456" s="184"/>
      <c r="AP456" s="184"/>
      <c r="AQ456" s="184"/>
      <c r="AR456" s="300"/>
      <c r="AS456" s="184"/>
      <c r="AT456" s="184"/>
      <c r="AU456" s="184"/>
      <c r="AV456" s="184"/>
      <c r="AW456" s="184"/>
      <c r="AX456" s="184"/>
      <c r="AY456" s="184"/>
      <c r="AZ456" s="184"/>
      <c r="BA456" s="184"/>
    </row>
    <row r="457" spans="1:53" ht="15" customHeight="1">
      <c r="A457" s="184"/>
      <c r="B457" s="184"/>
      <c r="C457" s="184"/>
      <c r="D457" s="299"/>
      <c r="E457" s="299"/>
      <c r="F457" s="299"/>
      <c r="G457" s="40" t="s">
        <v>124</v>
      </c>
      <c r="H457" s="40"/>
      <c r="I457" s="229"/>
      <c r="J457" s="40" t="s">
        <v>124</v>
      </c>
      <c r="K457" s="40"/>
      <c r="L457" s="303"/>
      <c r="M457" s="303"/>
      <c r="N457" s="40">
        <v>3600</v>
      </c>
      <c r="O457" s="40"/>
      <c r="P457" s="229" t="s">
        <v>124</v>
      </c>
      <c r="Q457" s="229"/>
      <c r="R457" s="229"/>
      <c r="S457" s="229" t="s">
        <v>124</v>
      </c>
      <c r="T457" s="229"/>
      <c r="U457" s="229"/>
      <c r="V457" s="299"/>
      <c r="W457" s="299"/>
      <c r="X457" s="299"/>
      <c r="Y457" s="299"/>
      <c r="Z457" s="299"/>
      <c r="AA457" s="299"/>
      <c r="AB457" s="299"/>
      <c r="AC457" s="299"/>
      <c r="AD457" s="299"/>
      <c r="AE457" s="299"/>
      <c r="AF457" s="299"/>
      <c r="AG457" s="299"/>
      <c r="AH457" s="184"/>
      <c r="AI457" s="184"/>
      <c r="AJ457" s="184"/>
      <c r="AK457" s="184"/>
      <c r="AL457" s="184"/>
      <c r="AM457" s="184"/>
      <c r="AN457" s="184"/>
      <c r="AO457" s="184"/>
      <c r="AP457" s="184"/>
      <c r="AQ457" s="184"/>
      <c r="AR457" s="300"/>
      <c r="AS457" s="184"/>
      <c r="AT457" s="184"/>
      <c r="AU457" s="184" t="s">
        <v>102</v>
      </c>
      <c r="AV457" s="184"/>
      <c r="AW457" s="184"/>
      <c r="AX457" s="184"/>
      <c r="AY457" s="184"/>
      <c r="AZ457" s="184"/>
      <c r="BA457" s="184"/>
    </row>
    <row r="458" spans="1:53" ht="6" customHeight="1">
      <c r="A458" s="184"/>
      <c r="B458" s="184"/>
      <c r="C458" s="184"/>
      <c r="D458" s="299"/>
      <c r="E458" s="299"/>
      <c r="F458" s="299"/>
      <c r="G458" s="305"/>
      <c r="H458" s="305"/>
      <c r="I458" s="305"/>
      <c r="J458" s="305"/>
      <c r="K458" s="305"/>
      <c r="L458" s="299"/>
      <c r="M458" s="299"/>
      <c r="N458" s="299"/>
      <c r="O458" s="299"/>
      <c r="P458" s="305"/>
      <c r="Q458" s="305"/>
      <c r="R458" s="305"/>
      <c r="S458" s="305"/>
      <c r="T458" s="305"/>
      <c r="U458" s="299"/>
      <c r="V458" s="299"/>
      <c r="W458" s="299"/>
      <c r="X458" s="299"/>
      <c r="Y458" s="299"/>
      <c r="Z458" s="299"/>
      <c r="AA458" s="299"/>
      <c r="AB458" s="299"/>
      <c r="AC458" s="299"/>
      <c r="AD458" s="299"/>
      <c r="AE458" s="299"/>
      <c r="AF458" s="299"/>
      <c r="AG458" s="299"/>
      <c r="AH458" s="184"/>
      <c r="AI458" s="184"/>
      <c r="AJ458" s="184"/>
      <c r="AK458" s="184"/>
      <c r="AL458" s="184"/>
      <c r="AM458" s="184"/>
      <c r="AN458" s="184"/>
      <c r="AO458" s="184"/>
      <c r="AP458" s="184"/>
      <c r="AQ458" s="184"/>
      <c r="AR458" s="300"/>
      <c r="AS458" s="184"/>
      <c r="AT458" s="184"/>
      <c r="AU458" s="306" t="s">
        <v>105</v>
      </c>
      <c r="AV458" s="184"/>
      <c r="AW458" s="184"/>
      <c r="AX458" s="184"/>
      <c r="AY458" s="184"/>
      <c r="AZ458" s="184"/>
      <c r="BA458" s="184"/>
    </row>
    <row r="459" spans="1:53" ht="15" customHeight="1">
      <c r="A459" s="184"/>
      <c r="B459" s="184"/>
      <c r="C459" s="184"/>
      <c r="D459" s="299"/>
      <c r="E459" s="40" t="s">
        <v>101</v>
      </c>
      <c r="F459" s="40"/>
      <c r="G459" s="40"/>
      <c r="H459" s="40"/>
      <c r="I459" s="40"/>
      <c r="J459" s="40"/>
      <c r="K459" s="40"/>
      <c r="L459" s="40"/>
      <c r="M459" s="40"/>
      <c r="N459" s="40"/>
      <c r="O459" s="40"/>
      <c r="P459" s="40"/>
      <c r="Q459" s="40"/>
      <c r="R459" s="40"/>
      <c r="S459" s="40"/>
      <c r="T459" s="40"/>
      <c r="U459" s="40"/>
      <c r="V459" s="40"/>
      <c r="W459" s="40"/>
      <c r="X459" s="40"/>
      <c r="Y459" s="40"/>
      <c r="Z459" s="40"/>
      <c r="AA459" s="40"/>
      <c r="AB459" s="299"/>
      <c r="AC459" s="299"/>
      <c r="AD459" s="299"/>
      <c r="AE459" s="299"/>
      <c r="AF459" s="299"/>
      <c r="AG459" s="299"/>
      <c r="AH459" s="184"/>
      <c r="AI459" s="184"/>
      <c r="AJ459" s="184"/>
      <c r="AK459" s="184"/>
      <c r="AL459" s="184"/>
      <c r="AM459" s="184"/>
      <c r="AN459" s="184"/>
      <c r="AO459" s="184"/>
      <c r="AP459" s="184"/>
      <c r="AQ459" s="184"/>
      <c r="AR459" s="300"/>
      <c r="AS459" s="184"/>
      <c r="AT459" s="184"/>
      <c r="AU459" s="184"/>
      <c r="AV459" s="184"/>
      <c r="AW459" s="184"/>
      <c r="AX459" s="184"/>
      <c r="AY459" s="184"/>
      <c r="AZ459" s="184"/>
      <c r="BA459" s="184"/>
    </row>
    <row r="460" spans="1:53" ht="15" customHeight="1">
      <c r="A460" s="184"/>
      <c r="B460" s="184"/>
      <c r="C460" s="184"/>
      <c r="D460" s="299"/>
      <c r="E460" s="307"/>
      <c r="F460" s="307"/>
      <c r="G460" s="307"/>
      <c r="H460" s="307"/>
      <c r="I460" s="307"/>
      <c r="J460" s="307"/>
      <c r="K460" s="307"/>
      <c r="L460" s="307"/>
      <c r="M460" s="307"/>
      <c r="N460" s="265" t="s">
        <v>38</v>
      </c>
      <c r="O460" s="307"/>
      <c r="P460" s="307"/>
      <c r="Q460" s="307"/>
      <c r="R460" s="307"/>
      <c r="S460" s="307"/>
      <c r="T460" s="307"/>
      <c r="U460" s="307"/>
      <c r="V460" s="307"/>
      <c r="W460" s="307"/>
      <c r="X460" s="307"/>
      <c r="Y460" s="307"/>
      <c r="Z460" s="307"/>
      <c r="AA460" s="307"/>
      <c r="AB460" s="299"/>
      <c r="AC460" s="299"/>
      <c r="AD460" s="299"/>
      <c r="AE460" s="299"/>
      <c r="AF460" s="299"/>
      <c r="AG460" s="299"/>
      <c r="AH460" s="184"/>
      <c r="AI460" s="184"/>
      <c r="AJ460" s="184"/>
      <c r="AK460" s="184"/>
      <c r="AL460" s="184"/>
      <c r="AM460" s="184"/>
      <c r="AN460" s="184"/>
      <c r="AO460" s="184"/>
      <c r="AP460" s="184"/>
      <c r="AQ460" s="184"/>
      <c r="AR460" s="300"/>
      <c r="AS460" s="184"/>
      <c r="AT460" s="184"/>
      <c r="AU460" s="184"/>
      <c r="AV460" s="184"/>
      <c r="AW460" s="184"/>
      <c r="AX460" s="184"/>
      <c r="AY460" s="184"/>
      <c r="AZ460" s="184"/>
      <c r="BA460" s="184"/>
    </row>
    <row r="461" spans="1:53" ht="15" customHeight="1">
      <c r="A461" s="184"/>
      <c r="B461" s="184"/>
      <c r="C461" s="184"/>
      <c r="D461" s="299"/>
      <c r="E461" s="305"/>
      <c r="F461" s="236">
        <v>3</v>
      </c>
      <c r="G461" s="237"/>
      <c r="H461" s="254" t="s">
        <v>12</v>
      </c>
      <c r="I461" s="236"/>
      <c r="J461" s="237"/>
      <c r="K461" s="299"/>
      <c r="L461" s="299"/>
      <c r="M461" s="299"/>
      <c r="N461" s="308">
        <f>F461</f>
        <v>3</v>
      </c>
      <c r="O461" s="309" t="s">
        <v>81</v>
      </c>
      <c r="P461" s="310" t="s">
        <v>12</v>
      </c>
      <c r="Q461" s="311"/>
      <c r="R461" s="299" t="s">
        <v>46</v>
      </c>
      <c r="S461" s="312"/>
      <c r="T461" s="313"/>
      <c r="U461" s="299"/>
      <c r="V461" s="299"/>
      <c r="W461" s="299"/>
      <c r="X461" s="299"/>
      <c r="Y461" s="299"/>
      <c r="Z461" s="299"/>
      <c r="AA461" s="299"/>
      <c r="AB461" s="299"/>
      <c r="AC461" s="299"/>
      <c r="AD461" s="299"/>
      <c r="AE461" s="299"/>
      <c r="AF461" s="299"/>
      <c r="AG461" s="299"/>
      <c r="AH461" s="184"/>
      <c r="AI461" s="184"/>
      <c r="AJ461" s="184"/>
      <c r="AK461" s="184"/>
      <c r="AL461" s="184"/>
      <c r="AM461" s="184"/>
      <c r="AN461" s="184"/>
      <c r="AO461" s="184"/>
      <c r="AP461" s="184"/>
      <c r="AQ461" s="184"/>
      <c r="AR461" s="300"/>
      <c r="AS461" s="184"/>
      <c r="AT461" s="184"/>
      <c r="AU461" s="184"/>
      <c r="AV461" s="184"/>
      <c r="AW461" s="184"/>
      <c r="AX461" s="184"/>
      <c r="AY461" s="184"/>
      <c r="AZ461" s="184"/>
      <c r="BA461" s="184"/>
    </row>
    <row r="462" spans="1:53" ht="15" customHeight="1">
      <c r="A462" s="184"/>
      <c r="B462" s="184"/>
      <c r="C462" s="184"/>
      <c r="D462" s="299"/>
      <c r="E462" s="305"/>
      <c r="F462" s="236"/>
      <c r="G462" s="237"/>
      <c r="H462" s="254"/>
      <c r="I462" s="269" t="s">
        <v>81</v>
      </c>
      <c r="J462" s="269"/>
      <c r="K462" s="299"/>
      <c r="L462" s="299"/>
      <c r="M462" s="299"/>
      <c r="N462" s="308">
        <f>F461</f>
        <v>3</v>
      </c>
      <c r="O462" s="309" t="s">
        <v>81</v>
      </c>
      <c r="P462" s="310" t="s">
        <v>12</v>
      </c>
      <c r="Q462" s="40">
        <f>Q461*S461</f>
        <v>0</v>
      </c>
      <c r="R462" s="40"/>
      <c r="S462" s="299"/>
      <c r="T462" s="299"/>
      <c r="U462" s="299"/>
      <c r="V462" s="21"/>
      <c r="W462" s="247"/>
      <c r="X462" s="247"/>
      <c r="Y462" s="247"/>
      <c r="Z462" s="247"/>
      <c r="AA462" s="247"/>
      <c r="AB462" s="299"/>
      <c r="AC462" s="299"/>
      <c r="AD462" s="299"/>
      <c r="AE462" s="299"/>
      <c r="AF462" s="299"/>
      <c r="AG462" s="299"/>
      <c r="AH462" s="184"/>
      <c r="AI462" s="184"/>
      <c r="AJ462" s="184"/>
      <c r="AK462" s="184"/>
      <c r="AL462" s="184"/>
      <c r="AM462" s="184"/>
      <c r="AN462" s="184"/>
      <c r="AO462" s="184"/>
      <c r="AP462" s="184"/>
      <c r="AQ462" s="184"/>
      <c r="AR462" s="300"/>
      <c r="AS462" s="184"/>
      <c r="AT462" s="184"/>
      <c r="AU462" s="184"/>
      <c r="AV462" s="184"/>
      <c r="AW462" s="184"/>
      <c r="AX462" s="184"/>
      <c r="AY462" s="184"/>
      <c r="AZ462" s="184"/>
      <c r="BA462" s="184"/>
    </row>
    <row r="463" spans="1:53" ht="15" customHeight="1">
      <c r="A463" s="184"/>
      <c r="B463" s="184"/>
      <c r="C463" s="184"/>
      <c r="D463" s="299"/>
      <c r="E463" s="305"/>
      <c r="F463" s="305"/>
      <c r="G463" s="305"/>
      <c r="H463" s="299"/>
      <c r="I463" s="299"/>
      <c r="J463" s="299"/>
      <c r="K463" s="299"/>
      <c r="L463" s="299"/>
      <c r="M463" s="299"/>
      <c r="N463" s="308"/>
      <c r="O463" s="309" t="s">
        <v>81</v>
      </c>
      <c r="P463" s="310" t="s">
        <v>12</v>
      </c>
      <c r="Q463" s="40">
        <f>Q462</f>
        <v>0</v>
      </c>
      <c r="R463" s="40"/>
      <c r="S463" s="299"/>
      <c r="T463" s="299"/>
      <c r="U463" s="299"/>
      <c r="V463" s="299"/>
      <c r="W463" s="299"/>
      <c r="X463" s="299"/>
      <c r="Y463" s="299"/>
      <c r="Z463" s="299"/>
      <c r="AA463" s="299"/>
      <c r="AB463" s="299"/>
      <c r="AC463" s="299"/>
      <c r="AD463" s="299"/>
      <c r="AE463" s="299"/>
      <c r="AF463" s="299"/>
      <c r="AG463" s="299"/>
      <c r="AH463" s="184"/>
      <c r="AI463" s="184"/>
      <c r="AJ463" s="184"/>
      <c r="AK463" s="184"/>
      <c r="AL463" s="184"/>
      <c r="AM463" s="184"/>
      <c r="AN463" s="184"/>
      <c r="AO463" s="184"/>
      <c r="AP463" s="184"/>
      <c r="AQ463" s="184"/>
      <c r="AR463" s="300"/>
      <c r="AS463" s="184"/>
      <c r="AT463" s="184"/>
      <c r="AU463" s="184"/>
      <c r="AV463" s="184"/>
      <c r="AW463" s="184"/>
      <c r="AX463" s="184"/>
      <c r="AY463" s="184"/>
      <c r="AZ463" s="184"/>
      <c r="BA463" s="184"/>
    </row>
    <row r="464" spans="1:53" ht="15" customHeight="1">
      <c r="A464" s="184"/>
      <c r="B464" s="184"/>
      <c r="C464" s="184"/>
      <c r="D464" s="299"/>
      <c r="E464" s="305"/>
      <c r="F464" s="305"/>
      <c r="G464" s="305"/>
      <c r="H464" s="299"/>
      <c r="I464" s="299"/>
      <c r="J464" s="299"/>
      <c r="K464" s="299"/>
      <c r="L464" s="299"/>
      <c r="M464" s="299"/>
      <c r="N464" s="299"/>
      <c r="O464" s="299"/>
      <c r="P464" s="299"/>
      <c r="Q464" s="40">
        <f>N462</f>
        <v>3</v>
      </c>
      <c r="R464" s="40"/>
      <c r="S464" s="299"/>
      <c r="T464" s="299"/>
      <c r="U464" s="299"/>
      <c r="V464" s="299"/>
      <c r="W464" s="299"/>
      <c r="X464" s="299"/>
      <c r="Y464" s="299"/>
      <c r="Z464" s="299"/>
      <c r="AA464" s="299"/>
      <c r="AB464" s="299"/>
      <c r="AC464" s="299"/>
      <c r="AD464" s="299"/>
      <c r="AF464" s="299"/>
      <c r="AG464" s="299"/>
      <c r="AH464" s="184"/>
      <c r="AI464" s="184"/>
      <c r="AJ464" s="184"/>
      <c r="AK464" s="184"/>
      <c r="AL464" s="184"/>
      <c r="AM464" s="184"/>
      <c r="AN464" s="184"/>
      <c r="AO464" s="184"/>
      <c r="AP464" s="184"/>
      <c r="AQ464" s="184"/>
      <c r="AR464" s="300"/>
      <c r="AS464" s="184"/>
      <c r="AT464" s="184"/>
      <c r="AU464" s="184"/>
      <c r="AV464" s="184"/>
      <c r="AW464" s="184"/>
      <c r="AX464" s="184"/>
      <c r="AY464" s="184"/>
      <c r="AZ464" s="184"/>
      <c r="BA464" s="184"/>
    </row>
    <row r="465" spans="1:53" ht="15" customHeight="1">
      <c r="A465" s="184"/>
      <c r="B465" s="184"/>
      <c r="C465" s="184"/>
      <c r="D465" s="299"/>
      <c r="E465" s="305"/>
      <c r="F465" s="305"/>
      <c r="G465" s="305"/>
      <c r="H465" s="299"/>
      <c r="I465" s="299"/>
      <c r="J465" s="299"/>
      <c r="K465" s="299"/>
      <c r="L465" s="299"/>
      <c r="M465" s="299"/>
      <c r="N465" s="299"/>
      <c r="O465" s="314" t="s">
        <v>81</v>
      </c>
      <c r="P465" s="315" t="s">
        <v>12</v>
      </c>
      <c r="Q465" s="40">
        <f>Q463/Q464</f>
        <v>0</v>
      </c>
      <c r="R465" s="40"/>
      <c r="S465" s="299"/>
      <c r="T465" s="299" t="s">
        <v>137</v>
      </c>
      <c r="U465" s="299"/>
      <c r="V465" s="299"/>
      <c r="W465" s="299"/>
      <c r="X465" s="299"/>
      <c r="Y465" s="299"/>
      <c r="Z465" s="299"/>
      <c r="AA465" s="21"/>
      <c r="AB465" s="40">
        <v>24000</v>
      </c>
      <c r="AC465" s="40"/>
      <c r="AD465" s="21"/>
      <c r="AE465" s="21"/>
      <c r="AF465" s="299"/>
      <c r="AG465" s="299"/>
      <c r="AH465" s="184"/>
      <c r="AI465" s="184"/>
      <c r="AJ465" s="184"/>
      <c r="AK465" s="184"/>
      <c r="AL465" s="184"/>
      <c r="AM465" s="184"/>
      <c r="AN465" s="184"/>
      <c r="AO465" s="184"/>
      <c r="AP465" s="184"/>
      <c r="AQ465" s="184"/>
      <c r="AR465" s="300"/>
      <c r="AS465" s="184"/>
      <c r="AT465" s="184"/>
      <c r="AU465" s="184"/>
      <c r="AV465" s="184"/>
      <c r="AW465" s="184"/>
      <c r="AX465" s="184"/>
      <c r="AY465" s="184"/>
      <c r="AZ465" s="184"/>
      <c r="BA465" s="184"/>
    </row>
    <row r="466" spans="1:53" ht="15" customHeight="1">
      <c r="A466" s="184"/>
      <c r="B466" s="184"/>
      <c r="C466" s="184"/>
      <c r="D466" s="299"/>
      <c r="E466" s="305"/>
      <c r="F466" s="305"/>
      <c r="G466" s="305"/>
      <c r="H466" s="299"/>
      <c r="I466" s="299"/>
      <c r="J466" s="299"/>
      <c r="K466" s="299"/>
      <c r="L466" s="299"/>
      <c r="M466" s="299"/>
      <c r="N466" s="299"/>
      <c r="O466" s="314"/>
      <c r="P466" s="315"/>
      <c r="Q466" s="315"/>
      <c r="R466" s="315"/>
      <c r="S466" s="299"/>
      <c r="T466" s="299"/>
      <c r="U466" s="299"/>
      <c r="V466" s="299"/>
      <c r="W466" s="299"/>
      <c r="X466" s="299"/>
      <c r="Y466" s="299"/>
      <c r="Z466" s="299"/>
      <c r="AA466" s="21"/>
      <c r="AB466" s="316"/>
      <c r="AC466" s="247" t="str">
        <f>IF(Q465=24000,AU457,AU458)</f>
        <v>!Inténtalo Nuevamente!</v>
      </c>
      <c r="AE466" s="21"/>
      <c r="AF466" s="299"/>
      <c r="AG466" s="299"/>
      <c r="AH466" s="184"/>
      <c r="AI466" s="184"/>
      <c r="AJ466" s="184"/>
      <c r="AK466" s="184"/>
      <c r="AL466" s="184"/>
      <c r="AM466" s="184"/>
      <c r="AN466" s="184"/>
      <c r="AO466" s="184"/>
      <c r="AP466" s="184"/>
      <c r="AQ466" s="184"/>
      <c r="AR466" s="300"/>
      <c r="AS466" s="184"/>
      <c r="AT466" s="184"/>
      <c r="AU466" s="184"/>
      <c r="AV466" s="184"/>
      <c r="AW466" s="184"/>
      <c r="AX466" s="184"/>
      <c r="AY466" s="184"/>
      <c r="AZ466" s="184"/>
      <c r="BA466" s="184"/>
    </row>
    <row r="467" spans="1:53" ht="15" customHeight="1">
      <c r="A467" s="184"/>
      <c r="B467" s="184"/>
      <c r="C467" s="184"/>
      <c r="D467" s="299"/>
      <c r="E467" s="305"/>
      <c r="F467" s="305"/>
      <c r="G467" s="305"/>
      <c r="H467" s="299"/>
      <c r="I467" s="299"/>
      <c r="J467" s="299"/>
      <c r="K467" s="299"/>
      <c r="L467" s="299"/>
      <c r="M467" s="299"/>
      <c r="N467" s="299"/>
      <c r="O467" s="314"/>
      <c r="P467" s="315"/>
      <c r="Q467" s="315"/>
      <c r="R467" s="315"/>
      <c r="S467" s="299"/>
      <c r="T467" s="299"/>
      <c r="U467" s="299"/>
      <c r="V467" s="299"/>
      <c r="W467" s="299"/>
      <c r="X467" s="299"/>
      <c r="Y467" s="299"/>
      <c r="Z467" s="299"/>
      <c r="AA467" s="21"/>
      <c r="AB467" s="316"/>
      <c r="AC467" s="316"/>
      <c r="AD467" s="247"/>
      <c r="AE467" s="21"/>
      <c r="AF467" s="299"/>
      <c r="AG467" s="299"/>
      <c r="AH467" s="184"/>
      <c r="AI467" s="184"/>
      <c r="AJ467" s="184"/>
      <c r="AK467" s="184"/>
      <c r="AL467" s="184"/>
      <c r="AM467" s="184"/>
      <c r="AN467" s="184"/>
      <c r="AO467" s="184"/>
      <c r="AP467" s="184"/>
      <c r="AQ467" s="184"/>
      <c r="AR467" s="300"/>
      <c r="AS467" s="184"/>
      <c r="AT467" s="184"/>
      <c r="AU467" s="184"/>
      <c r="AV467" s="184"/>
      <c r="AW467" s="184"/>
      <c r="AX467" s="184"/>
      <c r="AY467" s="184"/>
      <c r="AZ467" s="184"/>
      <c r="BA467" s="184"/>
    </row>
    <row r="468" spans="1:53" ht="15" customHeight="1">
      <c r="A468" s="184"/>
      <c r="B468" s="184"/>
      <c r="C468" s="184"/>
      <c r="D468" s="299"/>
      <c r="E468" s="305"/>
      <c r="F468" s="305"/>
      <c r="G468" s="305"/>
      <c r="H468" s="299"/>
      <c r="I468" s="299"/>
      <c r="J468" s="299"/>
      <c r="K468" s="299"/>
      <c r="L468" s="299"/>
      <c r="M468" s="299"/>
      <c r="N468" s="299"/>
      <c r="O468" s="314"/>
      <c r="P468" s="315"/>
      <c r="Q468" s="315"/>
      <c r="R468" s="315"/>
      <c r="S468" s="299"/>
      <c r="T468" s="299"/>
      <c r="U468" s="299"/>
      <c r="V468" s="299"/>
      <c r="W468" s="299"/>
      <c r="X468" s="299"/>
      <c r="Y468" s="299"/>
      <c r="Z468" s="299"/>
      <c r="AA468" s="21"/>
      <c r="AB468" s="316"/>
      <c r="AC468" s="316"/>
      <c r="AD468" s="247"/>
      <c r="AE468" s="21"/>
      <c r="AF468" s="299"/>
      <c r="AG468" s="299"/>
      <c r="AH468" s="184"/>
      <c r="AI468" s="184"/>
      <c r="AJ468" s="184"/>
      <c r="AK468" s="184"/>
      <c r="AL468" s="184"/>
      <c r="AM468" s="184"/>
      <c r="AN468" s="184"/>
      <c r="AO468" s="184"/>
      <c r="AP468" s="184"/>
      <c r="AQ468" s="184"/>
      <c r="AR468" s="300"/>
      <c r="AS468" s="184"/>
      <c r="AT468" s="184"/>
      <c r="AU468" s="184"/>
      <c r="AV468" s="184"/>
      <c r="AW468" s="184"/>
      <c r="AX468" s="184"/>
      <c r="AY468" s="184"/>
      <c r="AZ468" s="184"/>
      <c r="BA468" s="184"/>
    </row>
    <row r="469" spans="1:53" ht="15" customHeight="1">
      <c r="A469" s="184"/>
      <c r="B469" s="184"/>
      <c r="C469" s="184"/>
      <c r="D469" s="299"/>
      <c r="E469" s="317" t="s">
        <v>138</v>
      </c>
      <c r="F469" s="305"/>
      <c r="G469" s="305"/>
      <c r="H469" s="299"/>
      <c r="I469" s="299"/>
      <c r="J469" s="299"/>
      <c r="K469" s="299"/>
      <c r="L469" s="299"/>
      <c r="M469" s="299"/>
      <c r="N469" s="299"/>
      <c r="O469" s="314"/>
      <c r="P469" s="315"/>
      <c r="Q469" s="315"/>
      <c r="R469" s="315"/>
      <c r="S469" s="299"/>
      <c r="T469" s="299"/>
      <c r="U469" s="299"/>
      <c r="V469" s="299"/>
      <c r="W469" s="299"/>
      <c r="X469" s="299"/>
      <c r="Y469" s="299"/>
      <c r="Z469" s="299"/>
      <c r="AA469" s="21"/>
      <c r="AB469" s="316"/>
      <c r="AC469" s="316"/>
      <c r="AD469" s="21"/>
      <c r="AE469" s="21"/>
      <c r="AF469" s="299"/>
      <c r="AG469" s="299"/>
      <c r="AH469" s="184"/>
      <c r="AI469" s="184"/>
      <c r="AJ469" s="184"/>
      <c r="AK469" s="184"/>
      <c r="AL469" s="184"/>
      <c r="AM469" s="184"/>
      <c r="AN469" s="184"/>
      <c r="AO469" s="184"/>
      <c r="AP469" s="184"/>
      <c r="AQ469" s="184"/>
      <c r="AR469" s="300"/>
      <c r="AS469" s="184"/>
      <c r="AT469" s="184"/>
      <c r="AU469" s="184"/>
      <c r="AV469" s="184"/>
      <c r="AW469" s="184"/>
      <c r="AX469" s="184"/>
      <c r="AY469" s="184"/>
      <c r="AZ469" s="184"/>
      <c r="BA469" s="184"/>
    </row>
    <row r="470" spans="1:53" ht="15" customHeight="1">
      <c r="A470" s="184"/>
      <c r="B470" s="184"/>
      <c r="C470" s="184"/>
      <c r="D470" s="299"/>
      <c r="E470" s="305"/>
      <c r="F470" s="305"/>
      <c r="G470" s="305"/>
      <c r="H470" s="299"/>
      <c r="I470" s="299"/>
      <c r="J470" s="299"/>
      <c r="K470" s="299"/>
      <c r="L470" s="299"/>
      <c r="M470" s="299"/>
      <c r="N470" s="299"/>
      <c r="O470" s="314"/>
      <c r="P470" s="315"/>
      <c r="Q470" s="315"/>
      <c r="R470" s="315"/>
      <c r="S470" s="299"/>
      <c r="T470" s="299"/>
      <c r="U470" s="299"/>
      <c r="V470" s="299"/>
      <c r="W470" s="299"/>
      <c r="X470" s="299"/>
      <c r="Y470" s="299"/>
      <c r="Z470" s="299"/>
      <c r="AA470" s="21"/>
      <c r="AB470" s="316"/>
      <c r="AC470" s="316"/>
      <c r="AD470" s="21"/>
      <c r="AE470" s="21"/>
      <c r="AF470" s="299"/>
      <c r="AG470" s="299"/>
      <c r="AH470" s="184"/>
      <c r="AI470" s="184"/>
      <c r="AJ470" s="184"/>
      <c r="AK470" s="184"/>
      <c r="AL470" s="184"/>
      <c r="AM470" s="184"/>
      <c r="AN470" s="184"/>
      <c r="AO470" s="184"/>
      <c r="AP470" s="184"/>
      <c r="AQ470" s="184"/>
      <c r="AR470" s="300"/>
      <c r="AS470" s="184"/>
      <c r="AT470" s="184"/>
      <c r="AU470" s="184"/>
      <c r="AV470" s="184"/>
      <c r="AW470" s="184"/>
      <c r="AX470" s="184"/>
      <c r="AY470" s="184"/>
      <c r="AZ470" s="184"/>
      <c r="BA470" s="184"/>
    </row>
    <row r="471" spans="1:53" ht="15" customHeight="1">
      <c r="C471" s="198"/>
      <c r="D471" s="223"/>
      <c r="E471" s="318" t="s">
        <v>139</v>
      </c>
      <c r="F471" s="224"/>
      <c r="G471" s="224"/>
      <c r="H471" s="224"/>
      <c r="I471" s="224"/>
      <c r="J471" s="224"/>
      <c r="K471" s="224"/>
      <c r="L471" s="224"/>
      <c r="M471" s="224"/>
      <c r="N471" s="224"/>
      <c r="O471" s="224"/>
      <c r="P471" s="224"/>
      <c r="Q471" s="224"/>
      <c r="R471" s="224"/>
      <c r="S471" s="224"/>
      <c r="T471" s="224"/>
      <c r="U471" s="224"/>
      <c r="V471" s="224"/>
      <c r="W471" s="224"/>
      <c r="X471" s="224"/>
      <c r="Y471" s="224"/>
      <c r="Z471" s="224"/>
      <c r="AA471" s="224"/>
      <c r="AB471" s="21"/>
      <c r="AC471" s="21"/>
      <c r="AD471" s="21"/>
      <c r="AE471" s="21"/>
      <c r="AF471" s="21"/>
      <c r="AG471" s="21"/>
      <c r="AR471" s="300"/>
      <c r="AS471" s="184"/>
      <c r="AT471" s="184"/>
      <c r="AU471" s="184"/>
      <c r="AV471" s="184"/>
      <c r="AW471" s="184"/>
      <c r="AX471" s="184"/>
      <c r="AY471" s="184"/>
      <c r="AZ471" s="184"/>
      <c r="BA471" s="184"/>
    </row>
    <row r="472" spans="1:53" ht="15" customHeight="1">
      <c r="C472" s="198"/>
      <c r="D472" s="223"/>
      <c r="E472" s="318"/>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1"/>
      <c r="AC472" s="21"/>
      <c r="AD472" s="21"/>
      <c r="AE472" s="21"/>
      <c r="AF472" s="21"/>
      <c r="AG472" s="21"/>
      <c r="AR472" s="300"/>
      <c r="AS472" s="184"/>
      <c r="AT472" s="184"/>
      <c r="AU472" s="184"/>
      <c r="AV472" s="184"/>
      <c r="AW472" s="184"/>
      <c r="AX472" s="184"/>
      <c r="AY472" s="184"/>
      <c r="AZ472" s="184"/>
      <c r="BA472" s="184"/>
    </row>
    <row r="473" spans="1:53" ht="15" customHeight="1">
      <c r="D473" s="21"/>
      <c r="E473" s="21"/>
      <c r="F473" s="227" t="s">
        <v>73</v>
      </c>
      <c r="G473" s="21"/>
      <c r="H473" s="21"/>
      <c r="I473" s="21"/>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R473" s="300"/>
      <c r="AS473" s="184"/>
      <c r="AT473" s="184"/>
      <c r="AU473" s="184"/>
      <c r="AV473" s="184"/>
      <c r="AW473" s="184"/>
      <c r="AX473" s="184"/>
      <c r="AY473" s="184"/>
      <c r="AZ473" s="184"/>
      <c r="BA473" s="184"/>
    </row>
    <row r="474" spans="1:53" ht="15" customHeight="1">
      <c r="D474" s="227"/>
      <c r="E474" s="21"/>
      <c r="F474" s="21" t="s">
        <v>140</v>
      </c>
      <c r="G474" s="21"/>
      <c r="H474" s="21"/>
      <c r="I474" s="21"/>
      <c r="J474" s="21" t="s">
        <v>141</v>
      </c>
      <c r="K474" s="21"/>
      <c r="L474" s="21"/>
      <c r="M474" s="21"/>
      <c r="N474" s="21"/>
      <c r="O474" s="21"/>
      <c r="P474" s="21"/>
      <c r="Q474" s="21"/>
      <c r="R474" s="21"/>
      <c r="S474" s="21"/>
      <c r="T474" s="21"/>
      <c r="U474" s="21" t="s">
        <v>142</v>
      </c>
      <c r="V474" s="21"/>
      <c r="W474" s="21"/>
      <c r="X474" s="21"/>
      <c r="Y474" s="21"/>
      <c r="Z474" s="21"/>
      <c r="AA474" s="21"/>
      <c r="AB474" s="21"/>
      <c r="AC474" s="21"/>
      <c r="AD474" s="21"/>
      <c r="AE474" s="21"/>
      <c r="AF474" s="21"/>
      <c r="AG474" s="21"/>
      <c r="AR474" s="300"/>
      <c r="AS474" s="184"/>
      <c r="AT474" s="184"/>
      <c r="AU474" s="184"/>
      <c r="AV474" s="184"/>
      <c r="AW474" s="184"/>
      <c r="AX474" s="184"/>
      <c r="AY474" s="184"/>
      <c r="AZ474" s="184"/>
      <c r="BA474" s="184"/>
    </row>
    <row r="475" spans="1:53" ht="15" customHeight="1">
      <c r="D475" s="21"/>
      <c r="E475" s="21"/>
      <c r="F475" s="21"/>
      <c r="G475" s="280" t="s">
        <v>143</v>
      </c>
      <c r="H475" s="280"/>
      <c r="I475" s="21"/>
      <c r="J475" s="280" t="s">
        <v>144</v>
      </c>
      <c r="K475" s="280"/>
      <c r="L475" s="21"/>
      <c r="M475" s="21"/>
      <c r="N475" s="21"/>
      <c r="O475" s="21"/>
      <c r="P475" s="21"/>
      <c r="Q475" s="21"/>
      <c r="R475" s="21"/>
      <c r="S475" s="21"/>
      <c r="T475" s="21"/>
      <c r="U475" s="21"/>
      <c r="V475" s="21"/>
      <c r="W475" s="21"/>
      <c r="X475" s="21"/>
      <c r="Y475" s="21"/>
      <c r="Z475" s="21"/>
      <c r="AA475" s="21"/>
      <c r="AB475" s="21"/>
      <c r="AC475" s="21"/>
      <c r="AD475" s="21"/>
      <c r="AE475" s="21"/>
      <c r="AF475" s="21"/>
      <c r="AG475" s="21"/>
      <c r="AR475" s="300"/>
      <c r="AS475" s="184"/>
      <c r="AT475" s="184"/>
      <c r="AU475" s="184"/>
      <c r="AV475" s="184"/>
      <c r="AW475" s="184"/>
      <c r="AX475" s="184"/>
      <c r="AY475" s="184"/>
      <c r="AZ475" s="184"/>
      <c r="BA475" s="184"/>
    </row>
    <row r="476" spans="1:53" ht="15" customHeight="1">
      <c r="D476" s="21"/>
      <c r="E476" s="21"/>
      <c r="F476" s="21"/>
      <c r="G476" s="228">
        <v>10</v>
      </c>
      <c r="H476" s="228"/>
      <c r="I476" s="229" t="s">
        <v>12</v>
      </c>
      <c r="J476" s="228" t="s">
        <v>81</v>
      </c>
      <c r="K476" s="228"/>
      <c r="L476" s="21"/>
      <c r="M476" s="21"/>
      <c r="N476" s="280">
        <f>G476</f>
        <v>10</v>
      </c>
      <c r="O476" s="280"/>
      <c r="P476" s="253" t="s">
        <v>46</v>
      </c>
      <c r="Q476" s="40">
        <f>J477</f>
        <v>650</v>
      </c>
      <c r="R476" s="40"/>
      <c r="S476" s="233" t="s">
        <v>12</v>
      </c>
      <c r="T476" s="280">
        <f>G477</f>
        <v>100</v>
      </c>
      <c r="U476" s="280"/>
      <c r="V476" s="239" t="s">
        <v>46</v>
      </c>
      <c r="W476" s="280" t="str">
        <f>J476</f>
        <v>X</v>
      </c>
      <c r="X476" s="280"/>
      <c r="Y476" s="21"/>
      <c r="Z476" s="21"/>
      <c r="AA476" s="21"/>
      <c r="AB476" s="21"/>
      <c r="AC476" s="21"/>
      <c r="AD476" s="21"/>
      <c r="AE476" s="21"/>
      <c r="AF476" s="21"/>
      <c r="AG476" s="21"/>
      <c r="AR476" s="300"/>
      <c r="AS476" s="184"/>
      <c r="AT476" s="184"/>
      <c r="AU476" s="184"/>
      <c r="AV476" s="184"/>
      <c r="AW476" s="184"/>
      <c r="AX476" s="184"/>
      <c r="AY476" s="184"/>
      <c r="AZ476" s="184"/>
      <c r="BA476" s="184"/>
    </row>
    <row r="477" spans="1:53" ht="15" customHeight="1">
      <c r="D477" s="21"/>
      <c r="E477" s="21"/>
      <c r="F477" s="21"/>
      <c r="G477" s="229">
        <v>100</v>
      </c>
      <c r="H477" s="229"/>
      <c r="I477" s="229"/>
      <c r="J477" s="229">
        <v>650</v>
      </c>
      <c r="K477" s="229"/>
      <c r="L477" s="21"/>
      <c r="M477" s="21"/>
      <c r="N477" s="21"/>
      <c r="O477" s="21"/>
      <c r="P477" s="40"/>
      <c r="Q477" s="40"/>
      <c r="R477" s="21"/>
      <c r="S477" s="233"/>
      <c r="T477" s="319"/>
      <c r="U477" s="21"/>
      <c r="V477" s="21"/>
      <c r="W477" s="21"/>
      <c r="X477" s="21"/>
      <c r="Y477" s="21"/>
      <c r="Z477" s="21"/>
      <c r="AA477" s="21"/>
      <c r="AB477" s="21"/>
      <c r="AC477" s="21"/>
      <c r="AD477" s="21"/>
      <c r="AE477" s="21"/>
      <c r="AF477" s="21"/>
      <c r="AG477" s="21"/>
      <c r="AR477" s="300"/>
      <c r="AS477" s="184"/>
      <c r="AT477" s="184"/>
      <c r="AU477" s="184"/>
      <c r="AV477" s="184"/>
      <c r="AW477" s="184"/>
      <c r="AX477" s="184"/>
      <c r="AY477" s="184"/>
      <c r="AZ477" s="184"/>
      <c r="BA477" s="184"/>
    </row>
    <row r="478" spans="1:53" ht="15" customHeight="1">
      <c r="D478" s="21"/>
      <c r="E478" s="21"/>
      <c r="F478" s="320" t="s">
        <v>145</v>
      </c>
      <c r="G478" s="320"/>
      <c r="H478" s="320"/>
      <c r="I478" s="320"/>
      <c r="J478" s="320"/>
      <c r="K478" s="320"/>
      <c r="L478" s="320"/>
      <c r="M478" s="320"/>
      <c r="N478" s="320"/>
      <c r="O478" s="320"/>
      <c r="P478" s="320"/>
      <c r="Q478" s="320"/>
      <c r="R478" s="320"/>
      <c r="S478" s="320"/>
      <c r="T478" s="320"/>
      <c r="U478" s="320"/>
      <c r="V478" s="320"/>
      <c r="W478" s="320"/>
      <c r="X478" s="320"/>
      <c r="Y478" s="320"/>
      <c r="Z478" s="320"/>
      <c r="AA478" s="320"/>
      <c r="AB478" s="21"/>
      <c r="AC478" s="21"/>
      <c r="AD478" s="21"/>
      <c r="AE478" s="21"/>
      <c r="AF478" s="21"/>
      <c r="AG478" s="21"/>
      <c r="AR478" s="300"/>
      <c r="AS478" s="184"/>
      <c r="AT478" s="184"/>
      <c r="AU478" s="184"/>
      <c r="AV478" s="184"/>
      <c r="AW478" s="184"/>
      <c r="AX478" s="184"/>
      <c r="AY478" s="184"/>
      <c r="AZ478" s="184"/>
      <c r="BA478" s="184"/>
    </row>
    <row r="479" spans="1:53" ht="15" customHeight="1">
      <c r="D479" s="21"/>
      <c r="E479" s="234"/>
      <c r="F479" s="234"/>
      <c r="G479" s="234"/>
      <c r="H479" s="234"/>
      <c r="I479" s="234"/>
      <c r="J479" s="234"/>
      <c r="K479" s="234"/>
      <c r="L479" s="234"/>
      <c r="M479" s="234"/>
      <c r="N479" s="235" t="s">
        <v>38</v>
      </c>
      <c r="O479" s="234"/>
      <c r="P479" s="234"/>
      <c r="Q479" s="234"/>
      <c r="R479" s="234"/>
      <c r="S479" s="234"/>
      <c r="T479" s="234"/>
      <c r="U479" s="234"/>
      <c r="V479" s="234"/>
      <c r="W479" s="234"/>
      <c r="X479" s="234"/>
      <c r="Y479" s="234"/>
      <c r="Z479" s="234"/>
      <c r="AA479" s="234"/>
      <c r="AB479" s="21"/>
      <c r="AC479" s="21"/>
      <c r="AD479" s="21"/>
      <c r="AE479" s="21"/>
      <c r="AF479" s="21"/>
      <c r="AG479" s="21"/>
      <c r="AR479" s="300"/>
      <c r="AS479" s="184"/>
      <c r="AT479" s="184"/>
      <c r="AU479" s="184"/>
      <c r="AV479" s="184"/>
      <c r="AW479" s="184"/>
      <c r="AX479" s="184"/>
      <c r="AY479" s="184"/>
      <c r="AZ479" s="184"/>
      <c r="BA479" s="184"/>
    </row>
    <row r="480" spans="1:53" ht="15" customHeight="1">
      <c r="D480" s="21"/>
      <c r="E480" s="233"/>
      <c r="F480" s="228">
        <f>G476</f>
        <v>10</v>
      </c>
      <c r="G480" s="228"/>
      <c r="H480" s="40" t="s">
        <v>12</v>
      </c>
      <c r="I480" s="228" t="s">
        <v>81</v>
      </c>
      <c r="J480" s="228"/>
      <c r="K480" s="21"/>
      <c r="L480" s="21"/>
      <c r="M480" s="21"/>
      <c r="N480" s="238">
        <f>F481</f>
        <v>100</v>
      </c>
      <c r="O480" s="239" t="s">
        <v>81</v>
      </c>
      <c r="P480" s="42" t="s">
        <v>12</v>
      </c>
      <c r="Q480" s="280">
        <f>F480</f>
        <v>10</v>
      </c>
      <c r="R480" s="280"/>
      <c r="S480" s="21" t="s">
        <v>46</v>
      </c>
      <c r="T480" s="280">
        <f>I481</f>
        <v>650</v>
      </c>
      <c r="U480" s="280"/>
      <c r="V480" s="21"/>
      <c r="W480" s="21"/>
      <c r="X480" s="21"/>
      <c r="Y480" s="21"/>
      <c r="Z480" s="21"/>
      <c r="AA480" s="21"/>
      <c r="AB480" s="21"/>
      <c r="AC480" s="21"/>
      <c r="AD480" s="21"/>
      <c r="AE480" s="21"/>
      <c r="AF480" s="21"/>
      <c r="AG480" s="21"/>
      <c r="AR480" s="300"/>
      <c r="AS480" s="184"/>
      <c r="AT480" s="184"/>
      <c r="AU480" s="184"/>
      <c r="AV480" s="184"/>
      <c r="AW480" s="184"/>
      <c r="AX480" s="184"/>
      <c r="AY480" s="184"/>
      <c r="AZ480" s="184"/>
      <c r="BA480" s="184"/>
    </row>
    <row r="481" spans="3:53" ht="15" customHeight="1">
      <c r="D481" s="21"/>
      <c r="E481" s="233"/>
      <c r="F481" s="269">
        <v>100</v>
      </c>
      <c r="G481" s="269"/>
      <c r="H481" s="40"/>
      <c r="I481" s="269">
        <f>J477</f>
        <v>650</v>
      </c>
      <c r="J481" s="269"/>
      <c r="K481" s="21"/>
      <c r="L481" s="21"/>
      <c r="M481" s="21"/>
      <c r="N481" s="238">
        <f>N480</f>
        <v>100</v>
      </c>
      <c r="O481" s="239" t="s">
        <v>81</v>
      </c>
      <c r="P481" s="42" t="s">
        <v>12</v>
      </c>
      <c r="Q481" s="280">
        <f>Q480*T480</f>
        <v>6500</v>
      </c>
      <c r="R481" s="280"/>
      <c r="S481" s="280"/>
      <c r="T481" s="21"/>
      <c r="U481" s="21"/>
      <c r="V481" s="21"/>
      <c r="W481" s="21"/>
      <c r="X481" s="21"/>
      <c r="Y481" s="21"/>
      <c r="Z481" s="21"/>
      <c r="AA481" s="21"/>
      <c r="AB481" s="21"/>
      <c r="AC481" s="21"/>
      <c r="AD481" s="21"/>
      <c r="AE481" s="21"/>
      <c r="AF481" s="21"/>
      <c r="AG481" s="21"/>
      <c r="AR481" s="300"/>
      <c r="AS481" s="184"/>
      <c r="AT481" s="184"/>
      <c r="AU481" s="184"/>
      <c r="AV481" s="184"/>
      <c r="AW481" s="184"/>
      <c r="AX481" s="184"/>
      <c r="AY481" s="184"/>
      <c r="AZ481" s="184"/>
      <c r="BA481" s="184"/>
    </row>
    <row r="482" spans="3:53" ht="15" customHeight="1">
      <c r="D482" s="21"/>
      <c r="E482" s="233"/>
      <c r="F482" s="233"/>
      <c r="G482" s="233"/>
      <c r="H482" s="21"/>
      <c r="I482" s="21"/>
      <c r="J482" s="21"/>
      <c r="K482" s="21"/>
      <c r="L482" s="21"/>
      <c r="M482" s="21"/>
      <c r="N482" s="238"/>
      <c r="O482" s="239" t="s">
        <v>81</v>
      </c>
      <c r="P482" s="42" t="s">
        <v>12</v>
      </c>
      <c r="Q482" s="281">
        <f>Q481</f>
        <v>6500</v>
      </c>
      <c r="R482" s="281"/>
      <c r="S482" s="281"/>
      <c r="T482" s="21"/>
      <c r="U482" s="21"/>
      <c r="V482" s="21"/>
      <c r="W482" s="21"/>
      <c r="X482" s="21"/>
      <c r="Y482" s="21"/>
      <c r="Z482" s="21"/>
      <c r="AA482" s="21"/>
      <c r="AB482" s="21"/>
      <c r="AC482" s="21"/>
      <c r="AD482" s="21"/>
      <c r="AE482" s="21"/>
      <c r="AF482" s="21"/>
      <c r="AG482" s="21"/>
      <c r="AR482" s="300"/>
      <c r="AS482" s="184"/>
      <c r="AT482" s="184"/>
      <c r="AU482" s="184"/>
      <c r="AV482" s="184"/>
      <c r="AW482" s="184"/>
      <c r="AX482" s="184"/>
      <c r="AY482" s="184"/>
      <c r="AZ482" s="184"/>
      <c r="BA482" s="184"/>
    </row>
    <row r="483" spans="3:53" ht="15" customHeight="1">
      <c r="D483" s="21"/>
      <c r="E483" s="233"/>
      <c r="F483" s="233"/>
      <c r="G483" s="233"/>
      <c r="H483" s="21"/>
      <c r="I483" s="21"/>
      <c r="J483" s="21"/>
      <c r="K483" s="21"/>
      <c r="L483" s="21"/>
      <c r="M483" s="21"/>
      <c r="N483" s="21"/>
      <c r="O483" s="21"/>
      <c r="P483" s="21"/>
      <c r="Q483" s="321">
        <f>N481</f>
        <v>100</v>
      </c>
      <c r="R483" s="321"/>
      <c r="S483" s="321"/>
      <c r="T483" s="21"/>
      <c r="U483" s="21"/>
      <c r="V483" s="21"/>
      <c r="W483" s="21"/>
      <c r="X483" s="21"/>
      <c r="Y483" s="21"/>
      <c r="Z483" s="21"/>
      <c r="AA483" s="21"/>
      <c r="AB483" s="21"/>
      <c r="AC483" s="21"/>
      <c r="AD483" s="21"/>
      <c r="AE483" s="21"/>
      <c r="AF483" s="21"/>
      <c r="AG483" s="21"/>
      <c r="AR483" s="300"/>
      <c r="AS483" s="184"/>
      <c r="AT483" s="184"/>
      <c r="AU483" s="184"/>
      <c r="AV483" s="184"/>
      <c r="AW483" s="184"/>
      <c r="AX483" s="184"/>
      <c r="AY483" s="184"/>
      <c r="AZ483" s="184"/>
      <c r="BA483" s="184"/>
    </row>
    <row r="484" spans="3:53" ht="15" customHeight="1">
      <c r="D484" s="21"/>
      <c r="E484" s="233"/>
      <c r="F484" s="233"/>
      <c r="G484" s="233"/>
      <c r="H484" s="21"/>
      <c r="I484" s="21"/>
      <c r="J484" s="21"/>
      <c r="K484" s="21"/>
      <c r="L484" s="21"/>
      <c r="M484" s="21"/>
      <c r="N484" s="21"/>
      <c r="O484" s="242" t="str">
        <f>O482</f>
        <v>X</v>
      </c>
      <c r="P484" s="243" t="s">
        <v>12</v>
      </c>
      <c r="Q484" s="244">
        <f>Q482/Q483</f>
        <v>65</v>
      </c>
      <c r="R484" s="244"/>
      <c r="S484" s="244"/>
      <c r="T484" s="21"/>
      <c r="U484" s="21"/>
      <c r="V484" s="21"/>
      <c r="W484" s="21" t="s">
        <v>146</v>
      </c>
      <c r="X484" s="21"/>
      <c r="Y484" s="21"/>
      <c r="Z484" s="21"/>
      <c r="AA484" s="40">
        <f>Q484</f>
        <v>65</v>
      </c>
      <c r="AB484" s="40"/>
      <c r="AC484" s="40"/>
      <c r="AD484" s="21"/>
      <c r="AE484" s="21"/>
      <c r="AF484" s="21"/>
      <c r="AG484" s="21"/>
      <c r="AR484" s="300"/>
      <c r="AS484" s="184"/>
      <c r="AT484" s="184"/>
      <c r="AU484" s="184"/>
      <c r="AV484" s="184"/>
      <c r="AW484" s="184"/>
      <c r="AX484" s="184"/>
      <c r="AY484" s="184"/>
      <c r="AZ484" s="184"/>
      <c r="BA484" s="184"/>
    </row>
    <row r="485" spans="3:53" ht="15" customHeight="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c r="AC485" s="21"/>
      <c r="AD485" s="21"/>
      <c r="AE485" s="21"/>
      <c r="AF485" s="21"/>
      <c r="AG485" s="21"/>
      <c r="AR485" s="300"/>
      <c r="AS485" s="184"/>
      <c r="AT485" s="184"/>
      <c r="AU485" s="184"/>
      <c r="AV485" s="184"/>
      <c r="AW485" s="184"/>
      <c r="AX485" s="184"/>
      <c r="AY485" s="184"/>
      <c r="AZ485" s="184"/>
      <c r="BA485" s="184"/>
    </row>
    <row r="486" spans="3:53" ht="15" customHeight="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R486" s="300"/>
      <c r="AS486" s="184"/>
      <c r="AT486" s="184"/>
      <c r="AU486" s="184"/>
      <c r="AV486" s="184"/>
      <c r="AW486" s="184"/>
      <c r="AX486" s="184"/>
      <c r="AY486" s="184"/>
      <c r="AZ486" s="184"/>
      <c r="BA486" s="184"/>
    </row>
    <row r="487" spans="3:53" ht="15" customHeight="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c r="AC487" s="21"/>
      <c r="AD487" s="21"/>
      <c r="AE487" s="21"/>
      <c r="AF487" s="21"/>
      <c r="AG487" s="21"/>
      <c r="AR487" s="300"/>
      <c r="AS487" s="184"/>
      <c r="AT487" s="184"/>
      <c r="AU487" s="184"/>
      <c r="AV487" s="184"/>
      <c r="AW487" s="184"/>
      <c r="AX487" s="184"/>
      <c r="AY487" s="184"/>
      <c r="AZ487" s="184"/>
      <c r="BA487" s="184"/>
    </row>
    <row r="488" spans="3:53" ht="15" customHeight="1">
      <c r="C488" s="198"/>
      <c r="D488" s="21"/>
      <c r="E488" s="223"/>
      <c r="F488" s="318" t="s">
        <v>147</v>
      </c>
      <c r="G488" s="224"/>
      <c r="H488" s="224"/>
      <c r="I488" s="224"/>
      <c r="J488" s="224"/>
      <c r="K488" s="224"/>
      <c r="L488" s="224"/>
      <c r="M488" s="224"/>
      <c r="N488" s="224"/>
      <c r="O488" s="224"/>
      <c r="P488" s="224"/>
      <c r="Q488" s="224"/>
      <c r="R488" s="224"/>
      <c r="S488" s="224"/>
      <c r="T488" s="224"/>
      <c r="U488" s="224"/>
      <c r="V488" s="224"/>
      <c r="W488" s="224"/>
      <c r="X488" s="224"/>
      <c r="Y488" s="224"/>
      <c r="Z488" s="224"/>
      <c r="AA488" s="224"/>
      <c r="AB488" s="21"/>
      <c r="AC488" s="21"/>
      <c r="AD488" s="21"/>
      <c r="AE488" s="21"/>
      <c r="AF488" s="21"/>
      <c r="AG488" s="21"/>
      <c r="AR488" s="300"/>
      <c r="AS488" s="184"/>
      <c r="AT488" s="184"/>
      <c r="AU488" s="184"/>
      <c r="AV488" s="184"/>
      <c r="AW488" s="184"/>
      <c r="AX488" s="184"/>
      <c r="AY488" s="184"/>
      <c r="AZ488" s="184"/>
      <c r="BA488" s="184"/>
    </row>
    <row r="489" spans="3:53" ht="15" customHeight="1">
      <c r="C489" s="198"/>
      <c r="D489" s="21"/>
      <c r="E489" s="223"/>
      <c r="F489" s="318"/>
      <c r="G489" s="224"/>
      <c r="H489" s="224"/>
      <c r="I489" s="224"/>
      <c r="J489" s="224"/>
      <c r="K489" s="224"/>
      <c r="L489" s="224"/>
      <c r="M489" s="224"/>
      <c r="N489" s="224"/>
      <c r="O489" s="224"/>
      <c r="P489" s="224"/>
      <c r="Q489" s="224"/>
      <c r="R489" s="224"/>
      <c r="S489" s="224"/>
      <c r="T489" s="224"/>
      <c r="U489" s="224"/>
      <c r="V489" s="224"/>
      <c r="W489" s="224"/>
      <c r="X489" s="224"/>
      <c r="Y489" s="224"/>
      <c r="Z489" s="224"/>
      <c r="AA489" s="224"/>
      <c r="AB489" s="21"/>
      <c r="AC489" s="21"/>
      <c r="AD489" s="21"/>
      <c r="AE489" s="21"/>
      <c r="AF489" s="21"/>
      <c r="AG489" s="21"/>
      <c r="AR489" s="300"/>
      <c r="AS489" s="184"/>
      <c r="AT489" s="184"/>
      <c r="AU489" s="184"/>
      <c r="AV489" s="184"/>
      <c r="AW489" s="184"/>
      <c r="AX489" s="184"/>
      <c r="AY489" s="184"/>
      <c r="AZ489" s="184"/>
      <c r="BA489" s="184"/>
    </row>
    <row r="490" spans="3:53" ht="15" customHeight="1">
      <c r="D490" s="21"/>
      <c r="E490" s="21"/>
      <c r="F490" s="322" t="s">
        <v>73</v>
      </c>
      <c r="G490" s="21"/>
      <c r="H490" s="21"/>
      <c r="I490" s="21"/>
      <c r="J490" s="21"/>
      <c r="K490" s="21"/>
      <c r="L490" s="21"/>
      <c r="M490" s="21"/>
      <c r="N490" s="21"/>
      <c r="O490" s="21"/>
      <c r="P490" s="21"/>
      <c r="Q490" s="21"/>
      <c r="R490" s="21"/>
      <c r="S490" s="21"/>
      <c r="T490" s="21"/>
      <c r="U490" s="21"/>
      <c r="V490" s="21"/>
      <c r="W490" s="21"/>
      <c r="X490" s="21"/>
      <c r="Y490" s="21"/>
      <c r="Z490" s="21"/>
      <c r="AA490" s="21"/>
      <c r="AB490" s="21"/>
      <c r="AC490" s="21"/>
      <c r="AD490" s="21"/>
      <c r="AE490" s="21"/>
      <c r="AF490" s="21"/>
      <c r="AG490" s="21"/>
      <c r="AR490" s="300"/>
      <c r="AS490" s="184"/>
      <c r="AT490" s="184"/>
      <c r="AU490" s="184"/>
      <c r="AV490" s="184"/>
      <c r="AW490" s="184"/>
      <c r="AX490" s="184"/>
      <c r="AY490" s="184"/>
      <c r="AZ490" s="184"/>
      <c r="BA490" s="184"/>
    </row>
    <row r="491" spans="3:53" ht="15" customHeight="1">
      <c r="D491" s="227"/>
      <c r="E491" s="21"/>
      <c r="F491" s="21" t="s">
        <v>148</v>
      </c>
      <c r="G491" s="21"/>
      <c r="H491" s="21"/>
      <c r="I491" s="21"/>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R491" s="300"/>
      <c r="AS491" s="184"/>
      <c r="AT491" s="184"/>
      <c r="AU491" s="184"/>
      <c r="AV491" s="184"/>
      <c r="AW491" s="184"/>
      <c r="AX491" s="184"/>
      <c r="AY491" s="184"/>
      <c r="AZ491" s="184"/>
      <c r="BA491" s="184"/>
    </row>
    <row r="492" spans="3:53" ht="15" customHeight="1">
      <c r="D492" s="227"/>
      <c r="E492" s="21"/>
      <c r="F492" s="21" t="s">
        <v>142</v>
      </c>
      <c r="G492" s="21"/>
      <c r="H492" s="21"/>
      <c r="I492" s="21"/>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R492" s="300"/>
      <c r="AS492" s="184"/>
      <c r="AT492" s="184"/>
      <c r="AU492" s="184"/>
      <c r="AV492" s="184"/>
      <c r="AW492" s="184"/>
      <c r="AX492" s="184"/>
      <c r="AY492" s="184"/>
      <c r="AZ492" s="184"/>
      <c r="BA492" s="184"/>
    </row>
    <row r="493" spans="3:53" ht="15" customHeight="1">
      <c r="D493" s="21"/>
      <c r="E493" s="21"/>
      <c r="F493" s="21"/>
      <c r="G493" s="228">
        <v>12</v>
      </c>
      <c r="H493" s="228"/>
      <c r="I493" s="229" t="s">
        <v>12</v>
      </c>
      <c r="J493" s="228" t="s">
        <v>81</v>
      </c>
      <c r="K493" s="228"/>
      <c r="L493" s="21"/>
      <c r="M493" s="21"/>
      <c r="N493" s="280">
        <f>G493</f>
        <v>12</v>
      </c>
      <c r="O493" s="280"/>
      <c r="P493" s="253" t="s">
        <v>46</v>
      </c>
      <c r="Q493" s="40">
        <f>J494</f>
        <v>458</v>
      </c>
      <c r="R493" s="40"/>
      <c r="S493" s="233" t="s">
        <v>12</v>
      </c>
      <c r="T493" s="280">
        <f>G494</f>
        <v>100</v>
      </c>
      <c r="U493" s="280"/>
      <c r="V493" s="239" t="s">
        <v>46</v>
      </c>
      <c r="W493" s="280" t="str">
        <f>J493</f>
        <v>X</v>
      </c>
      <c r="X493" s="280"/>
      <c r="Y493" s="21"/>
      <c r="Z493" s="21"/>
      <c r="AA493" s="21"/>
      <c r="AB493" s="21"/>
      <c r="AC493" s="21"/>
      <c r="AD493" s="21"/>
      <c r="AE493" s="21"/>
      <c r="AF493" s="21"/>
      <c r="AG493" s="21"/>
      <c r="AR493" s="300"/>
      <c r="AS493" s="184"/>
      <c r="AT493" s="184"/>
      <c r="AU493" s="184"/>
      <c r="AV493" s="184"/>
      <c r="AW493" s="184"/>
      <c r="AX493" s="184"/>
      <c r="AY493" s="184"/>
      <c r="AZ493" s="184"/>
      <c r="BA493" s="184"/>
    </row>
    <row r="494" spans="3:53" ht="15" customHeight="1">
      <c r="D494" s="21"/>
      <c r="E494" s="21"/>
      <c r="F494" s="21"/>
      <c r="G494" s="229">
        <v>100</v>
      </c>
      <c r="H494" s="229"/>
      <c r="I494" s="229"/>
      <c r="J494" s="229">
        <v>458</v>
      </c>
      <c r="K494" s="229"/>
      <c r="L494" s="21"/>
      <c r="M494" s="21"/>
      <c r="N494" s="21"/>
      <c r="O494" s="21"/>
      <c r="P494" s="40"/>
      <c r="Q494" s="40"/>
      <c r="R494" s="21"/>
      <c r="S494" s="233"/>
      <c r="T494" s="319"/>
      <c r="U494" s="21"/>
      <c r="V494" s="21"/>
      <c r="W494" s="21"/>
      <c r="X494" s="21"/>
      <c r="Y494" s="21"/>
      <c r="Z494" s="21"/>
      <c r="AA494" s="21"/>
      <c r="AB494" s="21"/>
      <c r="AC494" s="21"/>
      <c r="AD494" s="21"/>
      <c r="AE494" s="21"/>
      <c r="AF494" s="21"/>
      <c r="AG494" s="21"/>
      <c r="AR494" s="300"/>
      <c r="AS494" s="184"/>
      <c r="AT494" s="184"/>
      <c r="AU494" s="184"/>
      <c r="AV494" s="184"/>
      <c r="AW494" s="184"/>
      <c r="AX494" s="184"/>
      <c r="AY494" s="184"/>
      <c r="AZ494" s="184"/>
      <c r="BA494" s="184"/>
    </row>
    <row r="495" spans="3:53" ht="15" customHeight="1">
      <c r="D495" s="21"/>
      <c r="E495" s="21"/>
      <c r="F495" s="323" t="s">
        <v>80</v>
      </c>
      <c r="G495" s="323"/>
      <c r="H495" s="323"/>
      <c r="I495" s="323"/>
      <c r="J495" s="323"/>
      <c r="K495" s="323"/>
      <c r="L495" s="323"/>
      <c r="M495" s="323"/>
      <c r="N495" s="323"/>
      <c r="O495" s="323"/>
      <c r="P495" s="323"/>
      <c r="Q495" s="323"/>
      <c r="R495" s="323"/>
      <c r="S495" s="323"/>
      <c r="T495" s="323"/>
      <c r="U495" s="323"/>
      <c r="V495" s="323"/>
      <c r="W495" s="323"/>
      <c r="X495" s="323"/>
      <c r="Y495" s="323"/>
      <c r="Z495" s="323"/>
      <c r="AA495" s="323"/>
      <c r="AB495" s="21"/>
      <c r="AC495" s="21"/>
      <c r="AD495" s="21"/>
      <c r="AE495" s="21"/>
      <c r="AF495" s="21"/>
      <c r="AG495" s="21"/>
      <c r="AR495" s="300"/>
      <c r="AS495" s="184"/>
      <c r="AT495" s="184"/>
      <c r="AU495" s="184"/>
      <c r="AV495" s="184"/>
      <c r="AW495" s="184"/>
      <c r="AX495" s="184"/>
      <c r="AY495" s="184"/>
      <c r="AZ495" s="184"/>
      <c r="BA495" s="184"/>
    </row>
    <row r="496" spans="3:53" ht="15" customHeight="1">
      <c r="D496" s="21"/>
      <c r="E496" s="264"/>
      <c r="F496" s="264"/>
      <c r="G496" s="264"/>
      <c r="H496" s="264"/>
      <c r="I496" s="264"/>
      <c r="J496" s="264"/>
      <c r="K496" s="264"/>
      <c r="L496" s="264"/>
      <c r="M496" s="264"/>
      <c r="N496" s="265" t="s">
        <v>38</v>
      </c>
      <c r="O496" s="264"/>
      <c r="P496" s="264"/>
      <c r="Q496" s="264"/>
      <c r="R496" s="264"/>
      <c r="S496" s="264"/>
      <c r="T496" s="264"/>
      <c r="U496" s="264"/>
      <c r="V496" s="264"/>
      <c r="W496" s="264"/>
      <c r="X496" s="264"/>
      <c r="Y496" s="264"/>
      <c r="Z496" s="264"/>
      <c r="AA496" s="264"/>
      <c r="AB496" s="21"/>
      <c r="AC496" s="21"/>
      <c r="AD496" s="21"/>
      <c r="AE496" s="21"/>
      <c r="AF496" s="21"/>
      <c r="AG496" s="21"/>
      <c r="AR496" s="300"/>
      <c r="AS496" s="184"/>
      <c r="AT496" s="184"/>
      <c r="AU496" s="184"/>
      <c r="AV496" s="184"/>
      <c r="AW496" s="184"/>
      <c r="AX496" s="184"/>
      <c r="AY496" s="184"/>
      <c r="AZ496" s="184"/>
      <c r="BA496" s="184"/>
    </row>
    <row r="497" spans="3:53" ht="15" customHeight="1">
      <c r="D497" s="21"/>
      <c r="E497" s="262"/>
      <c r="F497" s="228">
        <v>12</v>
      </c>
      <c r="G497" s="228"/>
      <c r="H497" s="266" t="s">
        <v>12</v>
      </c>
      <c r="I497" s="228" t="s">
        <v>81</v>
      </c>
      <c r="J497" s="228"/>
      <c r="K497" s="21"/>
      <c r="L497" s="21"/>
      <c r="M497" s="21"/>
      <c r="N497" s="238">
        <f>F498</f>
        <v>100</v>
      </c>
      <c r="O497" s="239" t="s">
        <v>81</v>
      </c>
      <c r="P497" s="42" t="s">
        <v>12</v>
      </c>
      <c r="Q497" s="280">
        <f>F497</f>
        <v>12</v>
      </c>
      <c r="R497" s="280"/>
      <c r="S497" s="21" t="s">
        <v>46</v>
      </c>
      <c r="T497" s="280">
        <f>I498</f>
        <v>458</v>
      </c>
      <c r="U497" s="280"/>
      <c r="V497" s="21"/>
      <c r="W497" s="21"/>
      <c r="X497" s="21"/>
      <c r="Y497" s="21"/>
      <c r="Z497" s="21"/>
      <c r="AA497" s="21"/>
      <c r="AB497" s="21"/>
      <c r="AC497" s="21"/>
      <c r="AD497" s="21"/>
      <c r="AE497" s="21"/>
      <c r="AF497" s="21"/>
      <c r="AG497" s="21"/>
      <c r="AR497" s="300"/>
      <c r="AS497" s="184"/>
      <c r="AT497" s="184"/>
      <c r="AU497" s="184"/>
      <c r="AV497" s="184"/>
      <c r="AW497" s="184"/>
      <c r="AX497" s="184"/>
      <c r="AY497" s="184"/>
      <c r="AZ497" s="184"/>
      <c r="BA497" s="184"/>
    </row>
    <row r="498" spans="3:53" ht="15" customHeight="1">
      <c r="D498" s="21"/>
      <c r="E498" s="262"/>
      <c r="F498" s="324">
        <v>100</v>
      </c>
      <c r="G498" s="324"/>
      <c r="H498" s="266"/>
      <c r="I498" s="229">
        <f>J494</f>
        <v>458</v>
      </c>
      <c r="J498" s="229"/>
      <c r="K498" s="21"/>
      <c r="L498" s="21"/>
      <c r="M498" s="21"/>
      <c r="N498" s="238">
        <f>N497</f>
        <v>100</v>
      </c>
      <c r="O498" s="239" t="s">
        <v>81</v>
      </c>
      <c r="P498" s="42" t="s">
        <v>12</v>
      </c>
      <c r="Q498" s="280">
        <f>Q497*T497</f>
        <v>5496</v>
      </c>
      <c r="R498" s="280"/>
      <c r="S498" s="280"/>
      <c r="T498" s="21"/>
      <c r="U498" s="21"/>
      <c r="V498" s="21"/>
      <c r="W498" s="21"/>
      <c r="X498" s="21"/>
      <c r="Y498" s="21"/>
      <c r="Z498" s="21"/>
      <c r="AA498" s="21"/>
      <c r="AB498" s="21"/>
      <c r="AC498" s="21"/>
      <c r="AD498" s="21"/>
      <c r="AE498" s="21"/>
      <c r="AF498" s="21"/>
      <c r="AG498" s="21"/>
      <c r="AR498" s="300"/>
      <c r="AS498" s="184"/>
      <c r="AT498" s="184"/>
      <c r="AU498" s="184"/>
      <c r="AV498" s="184"/>
      <c r="AW498" s="184"/>
      <c r="AX498" s="184"/>
      <c r="AY498" s="184"/>
      <c r="AZ498" s="184"/>
      <c r="BA498" s="184"/>
    </row>
    <row r="499" spans="3:53" ht="15" customHeight="1">
      <c r="D499" s="21"/>
      <c r="E499" s="262"/>
      <c r="F499" s="262"/>
      <c r="G499" s="262"/>
      <c r="H499" s="21"/>
      <c r="I499" s="21"/>
      <c r="J499" s="21"/>
      <c r="K499" s="21"/>
      <c r="L499" s="21"/>
      <c r="M499" s="21"/>
      <c r="N499" s="238"/>
      <c r="O499" s="239" t="s">
        <v>81</v>
      </c>
      <c r="P499" s="42" t="s">
        <v>12</v>
      </c>
      <c r="Q499" s="281">
        <f>Q498</f>
        <v>5496</v>
      </c>
      <c r="R499" s="281"/>
      <c r="S499" s="281"/>
      <c r="T499" s="21"/>
      <c r="U499" s="21"/>
      <c r="V499" s="21"/>
      <c r="W499" s="21"/>
      <c r="X499" s="21"/>
      <c r="Y499" s="21"/>
      <c r="Z499" s="21"/>
      <c r="AA499" s="21"/>
      <c r="AB499" s="21"/>
      <c r="AC499" s="21"/>
      <c r="AD499" s="21"/>
      <c r="AE499" s="21"/>
      <c r="AF499" s="21"/>
      <c r="AG499" s="21"/>
      <c r="AR499" s="300"/>
      <c r="AS499" s="184"/>
      <c r="AT499" s="184"/>
      <c r="AU499" s="184"/>
      <c r="AV499" s="184"/>
      <c r="AW499" s="184"/>
      <c r="AX499" s="184"/>
      <c r="AY499" s="184"/>
      <c r="AZ499" s="184"/>
      <c r="BA499" s="184"/>
    </row>
    <row r="500" spans="3:53" ht="15" customHeight="1">
      <c r="D500" s="21"/>
      <c r="E500" s="262"/>
      <c r="F500" s="262"/>
      <c r="G500" s="262"/>
      <c r="H500" s="21"/>
      <c r="I500" s="21"/>
      <c r="J500" s="21"/>
      <c r="K500" s="21"/>
      <c r="L500" s="21"/>
      <c r="M500" s="21"/>
      <c r="N500" s="21"/>
      <c r="O500" s="21"/>
      <c r="P500" s="21"/>
      <c r="Q500" s="321">
        <f>N498</f>
        <v>100</v>
      </c>
      <c r="R500" s="321"/>
      <c r="S500" s="321"/>
      <c r="T500" s="21"/>
      <c r="U500" s="21"/>
      <c r="V500" s="21"/>
      <c r="W500" s="21"/>
      <c r="X500" s="21"/>
      <c r="Y500" s="21"/>
      <c r="Z500" s="21"/>
      <c r="AA500" s="21"/>
      <c r="AB500" s="21"/>
      <c r="AC500" s="21"/>
      <c r="AD500" s="21"/>
      <c r="AE500" s="21"/>
      <c r="AF500" s="21"/>
      <c r="AG500" s="21"/>
      <c r="AR500" s="300"/>
      <c r="AS500" s="184"/>
      <c r="AT500" s="184"/>
      <c r="AU500" s="184"/>
      <c r="AV500" s="184"/>
      <c r="AW500" s="184"/>
      <c r="AX500" s="184"/>
      <c r="AY500" s="184"/>
      <c r="AZ500" s="184"/>
      <c r="BA500" s="184"/>
    </row>
    <row r="501" spans="3:53" ht="15" customHeight="1">
      <c r="D501" s="21"/>
      <c r="E501" s="262"/>
      <c r="F501" s="262"/>
      <c r="G501" s="262"/>
      <c r="H501" s="21"/>
      <c r="I501" s="21"/>
      <c r="J501" s="21"/>
      <c r="K501" s="21"/>
      <c r="L501" s="21"/>
      <c r="M501" s="21"/>
      <c r="N501" s="21"/>
      <c r="O501" s="270" t="str">
        <f>O499</f>
        <v>X</v>
      </c>
      <c r="P501" s="271" t="s">
        <v>12</v>
      </c>
      <c r="Q501" s="40">
        <f>Q499/Q500</f>
        <v>54.96</v>
      </c>
      <c r="R501" s="40"/>
      <c r="S501" s="40"/>
      <c r="T501" s="21"/>
      <c r="U501" s="45" t="s">
        <v>149</v>
      </c>
      <c r="V501" s="45"/>
      <c r="W501" s="21"/>
      <c r="X501" s="21"/>
      <c r="Y501" s="21"/>
      <c r="Z501" s="280">
        <f>Q501</f>
        <v>54.96</v>
      </c>
      <c r="AA501" s="280"/>
      <c r="AB501" s="280"/>
      <c r="AC501" s="21"/>
      <c r="AD501" s="21"/>
      <c r="AE501" s="21"/>
      <c r="AF501" s="21"/>
      <c r="AG501" s="21"/>
      <c r="AR501" s="300"/>
      <c r="AS501" s="184"/>
      <c r="AT501" s="184"/>
      <c r="AU501" s="184"/>
      <c r="AV501" s="184"/>
      <c r="AW501" s="184"/>
      <c r="AX501" s="184"/>
      <c r="AY501" s="184"/>
      <c r="AZ501" s="184"/>
      <c r="BA501" s="184"/>
    </row>
    <row r="502" spans="3:53" ht="15" customHeight="1">
      <c r="D502" s="21"/>
      <c r="E502" s="262"/>
      <c r="F502" s="262"/>
      <c r="G502" s="262"/>
      <c r="H502" s="21"/>
      <c r="I502" s="21"/>
      <c r="J502" s="21"/>
      <c r="K502" s="21"/>
      <c r="L502" s="21"/>
      <c r="M502" s="21"/>
      <c r="N502" s="21"/>
      <c r="O502" s="270"/>
      <c r="P502" s="271"/>
      <c r="Q502" s="271"/>
      <c r="R502" s="271"/>
      <c r="S502" s="271"/>
      <c r="T502" s="21"/>
      <c r="U502" s="21"/>
      <c r="V502" s="21"/>
      <c r="W502" s="21"/>
      <c r="X502" s="21"/>
      <c r="Y502" s="21"/>
      <c r="Z502" s="21"/>
      <c r="AA502" s="21"/>
      <c r="AB502" s="21"/>
      <c r="AC502" s="21"/>
      <c r="AD502" s="21"/>
      <c r="AE502" s="21"/>
      <c r="AF502" s="21"/>
      <c r="AG502" s="21"/>
      <c r="AR502" s="300"/>
      <c r="AS502" s="184"/>
      <c r="AT502" s="184"/>
      <c r="AU502" s="184"/>
      <c r="AV502" s="184"/>
      <c r="AW502" s="184"/>
      <c r="AX502" s="184"/>
      <c r="AY502" s="184"/>
      <c r="AZ502" s="184"/>
      <c r="BA502" s="184"/>
    </row>
    <row r="503" spans="3:53" ht="15" customHeight="1">
      <c r="D503" s="21"/>
      <c r="E503" s="262"/>
      <c r="F503" s="262"/>
      <c r="G503" s="262"/>
      <c r="H503" s="21"/>
      <c r="I503" s="21"/>
      <c r="J503" s="21"/>
      <c r="K503" s="21"/>
      <c r="L503" s="21"/>
      <c r="M503" s="21"/>
      <c r="N503" s="21"/>
      <c r="O503" s="270"/>
      <c r="P503" s="271"/>
      <c r="Q503" s="271"/>
      <c r="R503" s="271"/>
      <c r="S503" s="271"/>
      <c r="T503" s="21"/>
      <c r="U503" s="21"/>
      <c r="V503" s="21"/>
      <c r="W503" s="21"/>
      <c r="X503" s="21"/>
      <c r="Y503" s="21"/>
      <c r="Z503" s="21"/>
      <c r="AA503" s="21"/>
      <c r="AB503" s="21"/>
      <c r="AC503" s="21"/>
      <c r="AD503" s="21"/>
      <c r="AE503" s="21"/>
      <c r="AF503" s="21"/>
      <c r="AG503" s="21"/>
      <c r="AR503" s="300"/>
      <c r="AS503" s="184"/>
      <c r="AT503" s="184"/>
      <c r="AU503" s="184"/>
      <c r="AV503" s="184"/>
      <c r="AW503" s="184"/>
      <c r="AX503" s="184"/>
      <c r="AY503" s="184"/>
      <c r="AZ503" s="184"/>
      <c r="BA503" s="184"/>
    </row>
    <row r="504" spans="3:53" ht="15" customHeight="1">
      <c r="D504" s="21"/>
      <c r="E504" s="262"/>
      <c r="F504" s="262"/>
      <c r="G504" s="262"/>
      <c r="H504" s="21"/>
      <c r="I504" s="21"/>
      <c r="J504" s="21"/>
      <c r="K504" s="21"/>
      <c r="L504" s="21"/>
      <c r="M504" s="21"/>
      <c r="N504" s="21"/>
      <c r="O504" s="270"/>
      <c r="P504" s="271"/>
      <c r="Q504" s="271"/>
      <c r="R504" s="271"/>
      <c r="S504" s="271"/>
      <c r="T504" s="21"/>
      <c r="U504" s="21"/>
      <c r="V504" s="21"/>
      <c r="W504" s="21"/>
      <c r="X504" s="21"/>
      <c r="Y504" s="21"/>
      <c r="Z504" s="21"/>
      <c r="AA504" s="21"/>
      <c r="AB504" s="21"/>
      <c r="AC504" s="21"/>
      <c r="AD504" s="21"/>
      <c r="AE504" s="21"/>
      <c r="AF504" s="21"/>
      <c r="AG504" s="21"/>
      <c r="AR504" s="300"/>
      <c r="AS504" s="184"/>
      <c r="AT504" s="184"/>
      <c r="AU504" s="184"/>
      <c r="AV504" s="184"/>
      <c r="AW504" s="184"/>
      <c r="AX504" s="184"/>
      <c r="AY504" s="184"/>
      <c r="AZ504" s="184"/>
      <c r="BA504" s="184"/>
    </row>
    <row r="505" spans="3:53" ht="15" customHeight="1">
      <c r="D505" s="21"/>
      <c r="E505" s="21" t="s">
        <v>150</v>
      </c>
      <c r="F505" s="21"/>
      <c r="G505" s="21"/>
      <c r="H505" s="21"/>
      <c r="I505" s="21"/>
      <c r="J505" s="21"/>
      <c r="K505" s="21"/>
      <c r="L505" s="21"/>
      <c r="M505" s="21"/>
      <c r="N505" s="21"/>
      <c r="O505" s="21"/>
      <c r="P505" s="21"/>
      <c r="Q505" s="21"/>
      <c r="R505" s="21"/>
      <c r="S505" s="21"/>
      <c r="T505" s="21"/>
      <c r="U505" s="21"/>
      <c r="V505" s="21"/>
      <c r="W505" s="21"/>
      <c r="X505" s="21"/>
      <c r="Y505" s="21"/>
      <c r="Z505" s="21"/>
      <c r="AA505" s="21"/>
      <c r="AB505" s="21"/>
      <c r="AC505" s="21"/>
      <c r="AD505" s="21"/>
      <c r="AE505" s="21"/>
      <c r="AF505" s="21"/>
      <c r="AG505" s="21"/>
      <c r="AR505" s="23"/>
    </row>
    <row r="506" spans="3:53" ht="15" customHeight="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R506" s="23"/>
    </row>
    <row r="507" spans="3:53" ht="15" customHeight="1">
      <c r="C507" s="198"/>
      <c r="D507" s="223" t="s">
        <v>37</v>
      </c>
      <c r="E507" s="318" t="s">
        <v>151</v>
      </c>
      <c r="F507" s="224"/>
      <c r="G507" s="224"/>
      <c r="H507" s="224"/>
      <c r="I507" s="224"/>
      <c r="J507" s="224"/>
      <c r="K507" s="224"/>
      <c r="L507" s="224"/>
      <c r="M507" s="224"/>
      <c r="N507" s="224"/>
      <c r="O507" s="224"/>
      <c r="P507" s="224"/>
      <c r="Q507" s="224"/>
      <c r="R507" s="224"/>
      <c r="S507" s="224"/>
      <c r="T507" s="224"/>
      <c r="U507" s="224"/>
      <c r="V507" s="224"/>
      <c r="W507" s="224"/>
      <c r="X507" s="224"/>
      <c r="Y507" s="224"/>
      <c r="Z507" s="224"/>
      <c r="AA507" s="224"/>
      <c r="AB507" s="21"/>
      <c r="AC507" s="21"/>
      <c r="AD507" s="21"/>
      <c r="AE507" s="21"/>
      <c r="AF507" s="21"/>
      <c r="AG507" s="21"/>
      <c r="AR507" s="23"/>
    </row>
    <row r="508" spans="3:53" ht="15" customHeight="1">
      <c r="C508" s="198"/>
      <c r="D508" s="223"/>
      <c r="E508" s="318"/>
      <c r="F508" s="224"/>
      <c r="G508" s="224"/>
      <c r="H508" s="224"/>
      <c r="I508" s="224"/>
      <c r="J508" s="224"/>
      <c r="K508" s="224"/>
      <c r="L508" s="224"/>
      <c r="M508" s="224"/>
      <c r="N508" s="224"/>
      <c r="O508" s="224"/>
      <c r="P508" s="224"/>
      <c r="Q508" s="224"/>
      <c r="R508" s="224"/>
      <c r="S508" s="224"/>
      <c r="T508" s="224"/>
      <c r="U508" s="224"/>
      <c r="V508" s="224"/>
      <c r="W508" s="224"/>
      <c r="X508" s="224"/>
      <c r="Y508" s="224"/>
      <c r="Z508" s="224"/>
      <c r="AA508" s="224"/>
      <c r="AB508" s="21"/>
      <c r="AC508" s="21"/>
      <c r="AD508" s="21"/>
      <c r="AE508" s="21"/>
      <c r="AF508" s="21"/>
      <c r="AG508" s="21"/>
      <c r="AR508" s="23"/>
    </row>
    <row r="509" spans="3:53" ht="15" customHeight="1">
      <c r="D509" s="224"/>
      <c r="E509" s="227" t="s">
        <v>73</v>
      </c>
      <c r="F509" s="224"/>
      <c r="G509" s="224"/>
      <c r="H509" s="224"/>
      <c r="I509" s="224"/>
      <c r="J509" s="224"/>
      <c r="K509" s="224"/>
      <c r="L509" s="224"/>
      <c r="M509" s="224"/>
      <c r="N509" s="224"/>
      <c r="O509" s="224"/>
      <c r="P509" s="224"/>
      <c r="Q509" s="224"/>
      <c r="R509" s="224"/>
      <c r="S509" s="224"/>
      <c r="T509" s="224"/>
      <c r="U509" s="224"/>
      <c r="V509" s="224"/>
      <c r="W509" s="224"/>
      <c r="X509" s="224"/>
      <c r="Y509" s="224"/>
      <c r="Z509" s="224"/>
      <c r="AA509" s="224"/>
      <c r="AB509" s="21"/>
      <c r="AC509" s="21"/>
      <c r="AD509" s="21"/>
      <c r="AE509" s="21"/>
      <c r="AF509" s="21"/>
      <c r="AG509" s="21"/>
      <c r="AR509" s="23"/>
    </row>
    <row r="510" spans="3:53" ht="15" customHeight="1">
      <c r="D510" s="227"/>
      <c r="E510" s="21"/>
      <c r="F510" s="21" t="s">
        <v>152</v>
      </c>
      <c r="G510" s="21"/>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1"/>
      <c r="AF510" s="21"/>
      <c r="AG510" s="21"/>
      <c r="AR510" s="23"/>
    </row>
    <row r="511" spans="3:53" ht="15" customHeight="1">
      <c r="D511" s="227"/>
      <c r="E511" s="21"/>
      <c r="F511" s="21" t="s">
        <v>142</v>
      </c>
      <c r="G511" s="21"/>
      <c r="H511" s="21"/>
      <c r="I511" s="21"/>
      <c r="J511" s="21"/>
      <c r="K511" s="21"/>
      <c r="L511" s="21"/>
      <c r="M511" s="21"/>
      <c r="N511" s="21"/>
      <c r="O511" s="21"/>
      <c r="P511" s="21"/>
      <c r="Q511" s="21"/>
      <c r="R511" s="21"/>
      <c r="S511" s="21"/>
      <c r="T511" s="21"/>
      <c r="U511" s="21"/>
      <c r="V511" s="21"/>
      <c r="W511" s="21"/>
      <c r="X511" s="21"/>
      <c r="Y511" s="21"/>
      <c r="Z511" s="21"/>
      <c r="AA511" s="21"/>
      <c r="AB511" s="21"/>
      <c r="AC511" s="21"/>
      <c r="AD511" s="21"/>
      <c r="AE511" s="21"/>
      <c r="AF511" s="21"/>
      <c r="AG511" s="21"/>
      <c r="AR511" s="23"/>
    </row>
    <row r="512" spans="3:53" ht="6" customHeight="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c r="AC512" s="21"/>
      <c r="AD512" s="21"/>
      <c r="AE512" s="21"/>
      <c r="AF512" s="21"/>
      <c r="AG512" s="21"/>
      <c r="AR512" s="23"/>
    </row>
    <row r="513" spans="3:47" ht="15" customHeight="1">
      <c r="D513" s="21"/>
      <c r="E513" s="21"/>
      <c r="F513" s="21"/>
      <c r="G513" s="249">
        <v>5</v>
      </c>
      <c r="H513" s="250"/>
      <c r="I513" s="266" t="s">
        <v>12</v>
      </c>
      <c r="J513" s="249" t="s">
        <v>81</v>
      </c>
      <c r="K513" s="250"/>
      <c r="L513" s="21"/>
      <c r="M513" s="21"/>
      <c r="N513" s="280">
        <f>G513</f>
        <v>5</v>
      </c>
      <c r="O513" s="280"/>
      <c r="P513" s="129" t="s">
        <v>46</v>
      </c>
      <c r="Q513" s="325">
        <f>J514</f>
        <v>600</v>
      </c>
      <c r="R513" s="325"/>
      <c r="S513" s="266" t="s">
        <v>12</v>
      </c>
      <c r="T513" s="326">
        <f>G514</f>
        <v>100</v>
      </c>
      <c r="U513" s="326"/>
      <c r="V513" s="42" t="s">
        <v>46</v>
      </c>
      <c r="W513" s="280" t="str">
        <f>J513</f>
        <v>X</v>
      </c>
      <c r="X513" s="280"/>
      <c r="Y513" s="21"/>
      <c r="Z513" s="21"/>
      <c r="AA513" s="21"/>
      <c r="AB513" s="21"/>
      <c r="AC513" s="21"/>
      <c r="AD513" s="21"/>
      <c r="AE513" s="21"/>
      <c r="AF513" s="21"/>
      <c r="AG513" s="21"/>
      <c r="AR513" s="23"/>
    </row>
    <row r="514" spans="3:47" ht="15" customHeight="1">
      <c r="D514" s="21"/>
      <c r="E514" s="21"/>
      <c r="F514" s="21"/>
      <c r="G514" s="327">
        <v>100</v>
      </c>
      <c r="H514" s="328"/>
      <c r="I514" s="266"/>
      <c r="J514" s="249">
        <v>600</v>
      </c>
      <c r="K514" s="250"/>
      <c r="L514" s="21"/>
      <c r="M514" s="21"/>
      <c r="N514" s="21"/>
      <c r="O514" s="21"/>
      <c r="P514" s="266"/>
      <c r="Q514" s="266"/>
      <c r="R514" s="21"/>
      <c r="S514" s="266"/>
      <c r="T514" s="329"/>
      <c r="U514" s="21"/>
      <c r="V514" s="21"/>
      <c r="W514" s="21"/>
      <c r="X514" s="21"/>
      <c r="Y514" s="21"/>
      <c r="Z514" s="21"/>
      <c r="AA514" s="21"/>
      <c r="AB514" s="21"/>
      <c r="AC514" s="21"/>
      <c r="AD514" s="21"/>
      <c r="AE514" s="21"/>
      <c r="AF514" s="21"/>
      <c r="AG514" s="21"/>
      <c r="AR514" s="23"/>
    </row>
    <row r="515" spans="3:47" ht="3.95" customHeight="1">
      <c r="D515" s="21"/>
      <c r="E515" s="21"/>
      <c r="F515" s="21"/>
      <c r="G515" s="262"/>
      <c r="H515" s="262"/>
      <c r="I515" s="262"/>
      <c r="J515" s="262"/>
      <c r="K515" s="262"/>
      <c r="L515" s="21"/>
      <c r="M515" s="21"/>
      <c r="N515" s="21"/>
      <c r="O515" s="21"/>
      <c r="P515" s="262"/>
      <c r="Q515" s="262"/>
      <c r="R515" s="262"/>
      <c r="S515" s="262"/>
      <c r="T515" s="262"/>
      <c r="U515" s="21"/>
      <c r="V515" s="21"/>
      <c r="W515" s="21"/>
      <c r="X515" s="21"/>
      <c r="Y515" s="21"/>
      <c r="Z515" s="21"/>
      <c r="AA515" s="21"/>
      <c r="AB515" s="21"/>
      <c r="AC515" s="21"/>
      <c r="AD515" s="21"/>
      <c r="AE515" s="21"/>
      <c r="AF515" s="21"/>
      <c r="AG515" s="21"/>
      <c r="AR515" s="23"/>
    </row>
    <row r="516" spans="3:47" ht="15" customHeight="1">
      <c r="D516" s="21"/>
      <c r="E516" s="263" t="s">
        <v>80</v>
      </c>
      <c r="F516" s="263"/>
      <c r="G516" s="263"/>
      <c r="H516" s="263"/>
      <c r="I516" s="263"/>
      <c r="J516" s="263"/>
      <c r="K516" s="263"/>
      <c r="L516" s="263"/>
      <c r="M516" s="263"/>
      <c r="N516" s="263"/>
      <c r="O516" s="263"/>
      <c r="P516" s="263"/>
      <c r="Q516" s="263"/>
      <c r="R516" s="263"/>
      <c r="S516" s="263"/>
      <c r="T516" s="263"/>
      <c r="U516" s="263"/>
      <c r="V516" s="263"/>
      <c r="W516" s="263"/>
      <c r="X516" s="263"/>
      <c r="Y516" s="263"/>
      <c r="Z516" s="263"/>
      <c r="AA516" s="263"/>
      <c r="AB516" s="21"/>
      <c r="AC516" s="21"/>
      <c r="AD516" s="21"/>
      <c r="AE516" s="21"/>
      <c r="AF516" s="21"/>
      <c r="AG516" s="21"/>
      <c r="AR516" s="23"/>
    </row>
    <row r="517" spans="3:47" ht="15" customHeight="1">
      <c r="D517" s="21"/>
      <c r="E517" s="264"/>
      <c r="F517" s="264"/>
      <c r="G517" s="264"/>
      <c r="H517" s="264"/>
      <c r="I517" s="264"/>
      <c r="J517" s="264"/>
      <c r="K517" s="264"/>
      <c r="L517" s="264"/>
      <c r="M517" s="264"/>
      <c r="N517" s="265" t="s">
        <v>38</v>
      </c>
      <c r="O517" s="264"/>
      <c r="P517" s="264"/>
      <c r="Q517" s="264"/>
      <c r="R517" s="264"/>
      <c r="S517" s="264"/>
      <c r="T517" s="264"/>
      <c r="U517" s="264"/>
      <c r="V517" s="264"/>
      <c r="W517" s="264"/>
      <c r="X517" s="264"/>
      <c r="Y517" s="264"/>
      <c r="Z517" s="264"/>
      <c r="AA517" s="264"/>
      <c r="AB517" s="21"/>
      <c r="AC517" s="21"/>
      <c r="AD517" s="21"/>
      <c r="AE517" s="21"/>
      <c r="AF517" s="21"/>
      <c r="AG517" s="21"/>
      <c r="AR517" s="23"/>
    </row>
    <row r="518" spans="3:47" ht="15" customHeight="1">
      <c r="D518" s="21"/>
      <c r="E518" s="262"/>
      <c r="F518" s="249">
        <f>G513</f>
        <v>5</v>
      </c>
      <c r="G518" s="250"/>
      <c r="H518" s="266" t="s">
        <v>12</v>
      </c>
      <c r="I518" s="330" t="s">
        <v>81</v>
      </c>
      <c r="J518" s="330"/>
      <c r="K518" s="21"/>
      <c r="L518" s="21"/>
      <c r="M518" s="21"/>
      <c r="N518" s="238">
        <f>F519</f>
        <v>100</v>
      </c>
      <c r="O518" s="239" t="s">
        <v>81</v>
      </c>
      <c r="P518" s="42" t="s">
        <v>12</v>
      </c>
      <c r="Q518" s="280">
        <f>F518</f>
        <v>5</v>
      </c>
      <c r="R518" s="280"/>
      <c r="S518" s="21" t="s">
        <v>46</v>
      </c>
      <c r="T518" s="280">
        <f>I519</f>
        <v>600</v>
      </c>
      <c r="U518" s="280"/>
      <c r="V518" s="21"/>
      <c r="W518" s="21"/>
      <c r="X518" s="21"/>
      <c r="Y518" s="21"/>
      <c r="Z518" s="21"/>
      <c r="AA518" s="21"/>
      <c r="AB518" s="21"/>
      <c r="AC518" s="21"/>
      <c r="AD518" s="21"/>
      <c r="AE518" s="21"/>
      <c r="AF518" s="21"/>
      <c r="AG518" s="21"/>
      <c r="AR518" s="23"/>
    </row>
    <row r="519" spans="3:47" ht="15" customHeight="1">
      <c r="D519" s="21"/>
      <c r="E519" s="262"/>
      <c r="F519" s="327">
        <v>100</v>
      </c>
      <c r="G519" s="328"/>
      <c r="H519" s="266"/>
      <c r="I519" s="330">
        <f>J514</f>
        <v>600</v>
      </c>
      <c r="J519" s="330"/>
      <c r="K519" s="21"/>
      <c r="L519" s="21"/>
      <c r="M519" s="21"/>
      <c r="N519" s="238">
        <f>N518</f>
        <v>100</v>
      </c>
      <c r="O519" s="239" t="s">
        <v>81</v>
      </c>
      <c r="P519" s="42" t="s">
        <v>12</v>
      </c>
      <c r="Q519" s="280">
        <f>Q518*T518</f>
        <v>3000</v>
      </c>
      <c r="R519" s="280"/>
      <c r="S519" s="280"/>
      <c r="T519" s="21"/>
      <c r="U519" s="21"/>
      <c r="V519" s="21"/>
      <c r="W519" s="21"/>
      <c r="X519" s="21"/>
      <c r="Y519" s="21"/>
      <c r="Z519" s="21"/>
      <c r="AA519" s="21"/>
      <c r="AB519" s="21"/>
      <c r="AC519" s="21"/>
      <c r="AD519" s="21"/>
      <c r="AE519" s="21"/>
      <c r="AF519" s="21"/>
      <c r="AG519" s="21"/>
      <c r="AR519" s="23"/>
    </row>
    <row r="520" spans="3:47" ht="15" customHeight="1">
      <c r="D520" s="21"/>
      <c r="E520" s="262"/>
      <c r="F520" s="262"/>
      <c r="G520" s="262"/>
      <c r="H520" s="21"/>
      <c r="I520" s="21"/>
      <c r="J520" s="21"/>
      <c r="K520" s="21"/>
      <c r="L520" s="21"/>
      <c r="M520" s="21"/>
      <c r="N520" s="238"/>
      <c r="O520" s="239" t="s">
        <v>81</v>
      </c>
      <c r="P520" s="42" t="s">
        <v>12</v>
      </c>
      <c r="Q520" s="281">
        <f>Q519</f>
        <v>3000</v>
      </c>
      <c r="R520" s="281"/>
      <c r="S520" s="281"/>
      <c r="T520" s="21"/>
      <c r="U520" s="21"/>
      <c r="V520" s="21"/>
      <c r="W520" s="21"/>
      <c r="X520" s="21"/>
      <c r="Y520" s="21"/>
      <c r="Z520" s="21"/>
      <c r="AA520" s="21"/>
      <c r="AB520" s="21"/>
      <c r="AC520" s="21"/>
      <c r="AD520" s="21"/>
      <c r="AE520" s="21"/>
      <c r="AF520" s="21"/>
      <c r="AG520" s="21"/>
      <c r="AR520" s="23"/>
    </row>
    <row r="521" spans="3:47" ht="15" customHeight="1">
      <c r="D521" s="21"/>
      <c r="E521" s="262"/>
      <c r="F521" s="262"/>
      <c r="G521" s="262"/>
      <c r="H521" s="21"/>
      <c r="I521" s="21"/>
      <c r="J521" s="21"/>
      <c r="K521" s="21"/>
      <c r="L521" s="21"/>
      <c r="M521" s="21"/>
      <c r="N521" s="21"/>
      <c r="O521" s="21"/>
      <c r="P521" s="21"/>
      <c r="Q521" s="321">
        <f>N519</f>
        <v>100</v>
      </c>
      <c r="R521" s="321"/>
      <c r="S521" s="321"/>
      <c r="T521" s="21"/>
      <c r="U521" s="21"/>
      <c r="V521" s="21"/>
      <c r="W521" s="21"/>
      <c r="X521" s="21"/>
      <c r="Y521" s="21"/>
      <c r="Z521" s="21"/>
      <c r="AA521" s="21"/>
      <c r="AB521" s="21"/>
      <c r="AC521" s="21"/>
      <c r="AD521" s="21"/>
      <c r="AE521" s="21"/>
      <c r="AF521" s="21"/>
      <c r="AG521" s="21"/>
      <c r="AR521" s="23"/>
    </row>
    <row r="522" spans="3:47" ht="15" customHeight="1">
      <c r="D522" s="21"/>
      <c r="E522" s="262"/>
      <c r="F522" s="262"/>
      <c r="G522" s="262"/>
      <c r="H522" s="21"/>
      <c r="I522" s="21"/>
      <c r="J522" s="21"/>
      <c r="K522" s="21"/>
      <c r="L522" s="21"/>
      <c r="M522" s="21"/>
      <c r="N522" s="21"/>
      <c r="O522" s="270" t="str">
        <f>O520</f>
        <v>X</v>
      </c>
      <c r="P522" s="271" t="s">
        <v>12</v>
      </c>
      <c r="Q522" s="40">
        <f>Q520/Q521</f>
        <v>30</v>
      </c>
      <c r="R522" s="40"/>
      <c r="S522" s="40"/>
      <c r="T522" s="21"/>
      <c r="U522" s="299" t="s">
        <v>153</v>
      </c>
      <c r="V522" s="299">
        <f>G513</f>
        <v>5</v>
      </c>
      <c r="W522" s="299" t="s">
        <v>143</v>
      </c>
      <c r="X522" s="299" t="s">
        <v>154</v>
      </c>
      <c r="Y522" s="40">
        <f>J514</f>
        <v>600</v>
      </c>
      <c r="Z522" s="40"/>
      <c r="AA522" s="299" t="s">
        <v>155</v>
      </c>
      <c r="AB522" s="299">
        <f>Q522</f>
        <v>30</v>
      </c>
      <c r="AC522" s="21"/>
      <c r="AD522" s="247" t="str">
        <f>IF(Q522=30,AU522,AU523)</f>
        <v>!Bien!</v>
      </c>
      <c r="AE522" s="21"/>
      <c r="AF522" s="21"/>
      <c r="AG522" s="21"/>
      <c r="AR522" s="23"/>
      <c r="AU522" s="4" t="s">
        <v>102</v>
      </c>
    </row>
    <row r="523" spans="3:47" ht="15" customHeight="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R523" s="23"/>
      <c r="AU523" s="246" t="s">
        <v>105</v>
      </c>
    </row>
    <row r="524" spans="3:47" ht="15" customHeight="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c r="AC524" s="21"/>
      <c r="AD524" s="21"/>
      <c r="AE524" s="21"/>
      <c r="AF524" s="21"/>
      <c r="AG524" s="21"/>
      <c r="AR524" s="23"/>
      <c r="AU524" s="246"/>
    </row>
    <row r="525" spans="3:47" ht="15" customHeight="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c r="AC525" s="21"/>
      <c r="AD525" s="21"/>
      <c r="AE525" s="21"/>
      <c r="AF525" s="21"/>
      <c r="AG525" s="21"/>
      <c r="AR525" s="23"/>
      <c r="AU525" s="246"/>
    </row>
    <row r="526" spans="3:47" ht="15" customHeight="1">
      <c r="C526" s="198"/>
      <c r="D526" s="223" t="s">
        <v>39</v>
      </c>
      <c r="E526" s="318" t="s">
        <v>156</v>
      </c>
      <c r="F526" s="224"/>
      <c r="G526" s="224"/>
      <c r="H526" s="224"/>
      <c r="I526" s="224"/>
      <c r="J526" s="224"/>
      <c r="K526" s="224"/>
      <c r="L526" s="224"/>
      <c r="M526" s="224"/>
      <c r="N526" s="224"/>
      <c r="O526" s="224"/>
      <c r="P526" s="224"/>
      <c r="Q526" s="224"/>
      <c r="R526" s="224"/>
      <c r="S526" s="224"/>
      <c r="T526" s="224"/>
      <c r="U526" s="224"/>
      <c r="V526" s="224"/>
      <c r="W526" s="224"/>
      <c r="X526" s="224"/>
      <c r="Y526" s="224"/>
      <c r="Z526" s="224"/>
      <c r="AA526" s="224"/>
      <c r="AB526" s="21"/>
      <c r="AC526" s="21"/>
      <c r="AD526" s="21"/>
      <c r="AE526" s="21"/>
      <c r="AF526" s="21"/>
      <c r="AG526" s="21"/>
      <c r="AR526" s="23"/>
    </row>
    <row r="527" spans="3:47" ht="15" customHeight="1">
      <c r="C527" s="198"/>
      <c r="D527" s="223"/>
      <c r="E527" s="318"/>
      <c r="F527" s="224"/>
      <c r="G527" s="224"/>
      <c r="H527" s="224"/>
      <c r="I527" s="224"/>
      <c r="J527" s="224"/>
      <c r="K527" s="224"/>
      <c r="L527" s="224"/>
      <c r="M527" s="224"/>
      <c r="N527" s="224"/>
      <c r="O527" s="224"/>
      <c r="P527" s="224"/>
      <c r="Q527" s="224"/>
      <c r="R527" s="224"/>
      <c r="S527" s="224"/>
      <c r="T527" s="224"/>
      <c r="U527" s="224"/>
      <c r="V527" s="224"/>
      <c r="W527" s="224"/>
      <c r="X527" s="224"/>
      <c r="Y527" s="224"/>
      <c r="Z527" s="224"/>
      <c r="AA527" s="224"/>
      <c r="AB527" s="21"/>
      <c r="AC527" s="21"/>
      <c r="AD527" s="21"/>
      <c r="AE527" s="21"/>
      <c r="AF527" s="21"/>
      <c r="AG527" s="21"/>
      <c r="AR527" s="23"/>
    </row>
    <row r="528" spans="3:47" ht="15" customHeight="1">
      <c r="D528" s="224"/>
      <c r="E528" s="227" t="s">
        <v>73</v>
      </c>
      <c r="F528" s="224"/>
      <c r="G528" s="224"/>
      <c r="H528" s="224"/>
      <c r="I528" s="224"/>
      <c r="J528" s="224"/>
      <c r="K528" s="224"/>
      <c r="L528" s="224"/>
      <c r="M528" s="224"/>
      <c r="N528" s="224"/>
      <c r="O528" s="224"/>
      <c r="P528" s="224"/>
      <c r="Q528" s="224"/>
      <c r="R528" s="224"/>
      <c r="S528" s="224"/>
      <c r="T528" s="224"/>
      <c r="U528" s="224"/>
      <c r="V528" s="224"/>
      <c r="W528" s="224"/>
      <c r="X528" s="224"/>
      <c r="Y528" s="224"/>
      <c r="Z528" s="224"/>
      <c r="AA528" s="224"/>
      <c r="AB528" s="21"/>
      <c r="AC528" s="21"/>
      <c r="AD528" s="21"/>
      <c r="AE528" s="21"/>
      <c r="AF528" s="21"/>
      <c r="AG528" s="21"/>
      <c r="AR528" s="23"/>
    </row>
    <row r="529" spans="4:47" ht="15" customHeight="1">
      <c r="D529" s="227"/>
      <c r="E529" s="21"/>
      <c r="F529" s="21" t="s">
        <v>157</v>
      </c>
      <c r="G529" s="21"/>
      <c r="H529" s="21"/>
      <c r="I529" s="21"/>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R529" s="23"/>
    </row>
    <row r="530" spans="4:47" ht="15" customHeight="1">
      <c r="D530" s="227"/>
      <c r="E530" s="21"/>
      <c r="F530" s="21" t="s">
        <v>142</v>
      </c>
      <c r="G530" s="21"/>
      <c r="H530" s="21"/>
      <c r="I530" s="21"/>
      <c r="J530" s="21"/>
      <c r="K530" s="21"/>
      <c r="L530" s="21"/>
      <c r="M530" s="21"/>
      <c r="N530" s="21"/>
      <c r="O530" s="21"/>
      <c r="P530" s="21"/>
      <c r="Q530" s="21"/>
      <c r="R530" s="21"/>
      <c r="S530" s="21"/>
      <c r="T530" s="21"/>
      <c r="U530" s="21"/>
      <c r="V530" s="21"/>
      <c r="W530" s="21"/>
      <c r="X530" s="21"/>
      <c r="Y530" s="21"/>
      <c r="Z530" s="21"/>
      <c r="AA530" s="21"/>
      <c r="AB530" s="21"/>
      <c r="AC530" s="21"/>
      <c r="AD530" s="21"/>
      <c r="AE530" s="21"/>
      <c r="AF530" s="21"/>
      <c r="AG530" s="21"/>
      <c r="AR530" s="23"/>
    </row>
    <row r="531" spans="4:47" ht="3.95" customHeight="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R531" s="23"/>
    </row>
    <row r="532" spans="4:47" ht="15" customHeight="1">
      <c r="D532" s="21"/>
      <c r="E532" s="21"/>
      <c r="F532" s="21"/>
      <c r="G532" s="228">
        <v>2</v>
      </c>
      <c r="H532" s="228"/>
      <c r="I532" s="266" t="s">
        <v>12</v>
      </c>
      <c r="J532" s="228" t="s">
        <v>81</v>
      </c>
      <c r="K532" s="228"/>
      <c r="L532" s="21"/>
      <c r="M532" s="21"/>
      <c r="N532" s="280">
        <f>G532</f>
        <v>2</v>
      </c>
      <c r="O532" s="280"/>
      <c r="P532" s="129" t="s">
        <v>46</v>
      </c>
      <c r="Q532" s="325">
        <f>J533</f>
        <v>500</v>
      </c>
      <c r="R532" s="325"/>
      <c r="S532" s="266" t="s">
        <v>12</v>
      </c>
      <c r="T532" s="326">
        <f>G533</f>
        <v>100</v>
      </c>
      <c r="U532" s="326"/>
      <c r="V532" s="42" t="s">
        <v>46</v>
      </c>
      <c r="W532" s="280" t="str">
        <f>J532</f>
        <v>X</v>
      </c>
      <c r="X532" s="280"/>
      <c r="Y532" s="21"/>
      <c r="Z532" s="21"/>
      <c r="AA532" s="21"/>
      <c r="AB532" s="21"/>
      <c r="AC532" s="21"/>
      <c r="AD532" s="21"/>
      <c r="AE532" s="21"/>
      <c r="AF532" s="21"/>
      <c r="AG532" s="21"/>
      <c r="AR532" s="23"/>
    </row>
    <row r="533" spans="4:47" ht="15" customHeight="1">
      <c r="D533" s="21"/>
      <c r="E533" s="21"/>
      <c r="F533" s="21"/>
      <c r="G533" s="266">
        <v>100</v>
      </c>
      <c r="H533" s="266"/>
      <c r="I533" s="266"/>
      <c r="J533" s="229">
        <v>500</v>
      </c>
      <c r="K533" s="229"/>
      <c r="L533" s="21"/>
      <c r="M533" s="21"/>
      <c r="N533" s="21"/>
      <c r="O533" s="21"/>
      <c r="P533" s="266"/>
      <c r="Q533" s="266"/>
      <c r="R533" s="21"/>
      <c r="S533" s="266"/>
      <c r="T533" s="329"/>
      <c r="U533" s="21"/>
      <c r="V533" s="21"/>
      <c r="W533" s="21"/>
      <c r="X533" s="21"/>
      <c r="Y533" s="21"/>
      <c r="Z533" s="21"/>
      <c r="AA533" s="21"/>
      <c r="AB533" s="21"/>
      <c r="AC533" s="21"/>
      <c r="AD533" s="21"/>
      <c r="AE533" s="21"/>
      <c r="AF533" s="21"/>
      <c r="AG533" s="21"/>
      <c r="AR533" s="23"/>
    </row>
    <row r="534" spans="4:47" ht="3" customHeight="1">
      <c r="D534" s="21"/>
      <c r="E534" s="21"/>
      <c r="F534" s="21"/>
      <c r="G534" s="262"/>
      <c r="H534" s="262"/>
      <c r="I534" s="262"/>
      <c r="J534" s="262"/>
      <c r="K534" s="262"/>
      <c r="L534" s="21"/>
      <c r="M534" s="21"/>
      <c r="N534" s="21"/>
      <c r="O534" s="21"/>
      <c r="P534" s="262"/>
      <c r="Q534" s="262"/>
      <c r="R534" s="262"/>
      <c r="S534" s="262"/>
      <c r="T534" s="262"/>
      <c r="U534" s="21"/>
      <c r="V534" s="21"/>
      <c r="W534" s="21"/>
      <c r="X534" s="21"/>
      <c r="Y534" s="21"/>
      <c r="Z534" s="21"/>
      <c r="AA534" s="21"/>
      <c r="AB534" s="21"/>
      <c r="AC534" s="21"/>
      <c r="AD534" s="21"/>
      <c r="AE534" s="21"/>
      <c r="AF534" s="21"/>
      <c r="AG534" s="21"/>
      <c r="AR534" s="23"/>
    </row>
    <row r="535" spans="4:47" ht="15" customHeight="1">
      <c r="D535" s="21"/>
      <c r="E535" s="263" t="s">
        <v>80</v>
      </c>
      <c r="F535" s="263"/>
      <c r="G535" s="263"/>
      <c r="H535" s="263"/>
      <c r="I535" s="263"/>
      <c r="J535" s="263"/>
      <c r="K535" s="263"/>
      <c r="L535" s="263"/>
      <c r="M535" s="263"/>
      <c r="N535" s="263"/>
      <c r="O535" s="263"/>
      <c r="P535" s="263"/>
      <c r="Q535" s="263"/>
      <c r="R535" s="263"/>
      <c r="S535" s="263"/>
      <c r="T535" s="263"/>
      <c r="U535" s="263"/>
      <c r="V535" s="263"/>
      <c r="W535" s="263"/>
      <c r="X535" s="263"/>
      <c r="Y535" s="263"/>
      <c r="Z535" s="263"/>
      <c r="AA535" s="263"/>
      <c r="AB535" s="21"/>
      <c r="AC535" s="21"/>
      <c r="AD535" s="21"/>
      <c r="AE535" s="21"/>
      <c r="AF535" s="21"/>
      <c r="AG535" s="21"/>
      <c r="AR535" s="23"/>
    </row>
    <row r="536" spans="4:47" ht="15" customHeight="1">
      <c r="D536" s="21"/>
      <c r="E536" s="264"/>
      <c r="F536" s="264"/>
      <c r="G536" s="264"/>
      <c r="H536" s="264"/>
      <c r="I536" s="264"/>
      <c r="J536" s="264"/>
      <c r="K536" s="264"/>
      <c r="L536" s="264"/>
      <c r="M536" s="264"/>
      <c r="N536" s="265" t="s">
        <v>38</v>
      </c>
      <c r="O536" s="264"/>
      <c r="P536" s="264"/>
      <c r="Q536" s="264"/>
      <c r="R536" s="264"/>
      <c r="S536" s="264"/>
      <c r="T536" s="264"/>
      <c r="U536" s="264"/>
      <c r="V536" s="264"/>
      <c r="W536" s="264"/>
      <c r="X536" s="264"/>
      <c r="Y536" s="264"/>
      <c r="Z536" s="264"/>
      <c r="AA536" s="264"/>
      <c r="AB536" s="21"/>
      <c r="AC536" s="21"/>
      <c r="AD536" s="21"/>
      <c r="AE536" s="21"/>
      <c r="AF536" s="21"/>
      <c r="AG536" s="21"/>
      <c r="AR536" s="23"/>
    </row>
    <row r="537" spans="4:47" ht="15" customHeight="1">
      <c r="D537" s="21"/>
      <c r="E537" s="262"/>
      <c r="F537" s="236"/>
      <c r="G537" s="237"/>
      <c r="H537" s="266" t="s">
        <v>12</v>
      </c>
      <c r="I537" s="330" t="s">
        <v>81</v>
      </c>
      <c r="J537" s="330"/>
      <c r="K537" s="21"/>
      <c r="L537" s="21"/>
      <c r="M537" s="21"/>
      <c r="N537" s="238">
        <f>F538</f>
        <v>0</v>
      </c>
      <c r="O537" s="239" t="s">
        <v>81</v>
      </c>
      <c r="P537" s="42" t="s">
        <v>12</v>
      </c>
      <c r="Q537" s="40"/>
      <c r="R537" s="40"/>
      <c r="S537" s="21" t="s">
        <v>46</v>
      </c>
      <c r="T537" s="40"/>
      <c r="U537" s="40"/>
      <c r="V537" s="21"/>
      <c r="W537" s="21"/>
      <c r="X537" s="21"/>
      <c r="Y537" s="21"/>
      <c r="Z537" s="21"/>
      <c r="AA537" s="21"/>
      <c r="AB537" s="21"/>
      <c r="AC537" s="21"/>
      <c r="AD537" s="21"/>
      <c r="AE537" s="21"/>
      <c r="AF537" s="21"/>
      <c r="AG537" s="21"/>
      <c r="AR537" s="23"/>
    </row>
    <row r="538" spans="4:47" ht="15" customHeight="1">
      <c r="D538" s="21"/>
      <c r="E538" s="262"/>
      <c r="F538" s="236"/>
      <c r="G538" s="237"/>
      <c r="H538" s="266"/>
      <c r="I538" s="331"/>
      <c r="J538" s="331"/>
      <c r="K538" s="21"/>
      <c r="L538" s="21"/>
      <c r="M538" s="21"/>
      <c r="N538" s="238">
        <f>N537</f>
        <v>0</v>
      </c>
      <c r="O538" s="239" t="s">
        <v>81</v>
      </c>
      <c r="P538" s="42" t="s">
        <v>12</v>
      </c>
      <c r="Q538" s="280">
        <f>Q537*T537</f>
        <v>0</v>
      </c>
      <c r="R538" s="280"/>
      <c r="S538" s="280"/>
      <c r="T538" s="21"/>
      <c r="U538" s="21"/>
      <c r="V538" s="21"/>
      <c r="W538" s="21"/>
      <c r="X538" s="247"/>
      <c r="Y538" s="247"/>
      <c r="Z538" s="247"/>
      <c r="AA538" s="247"/>
      <c r="AB538" s="247"/>
      <c r="AC538" s="21"/>
      <c r="AD538" s="21"/>
      <c r="AE538" s="21"/>
      <c r="AF538" s="21"/>
      <c r="AG538" s="21"/>
      <c r="AR538" s="23"/>
      <c r="AU538" s="4" t="s">
        <v>102</v>
      </c>
    </row>
    <row r="539" spans="4:47" ht="15" customHeight="1">
      <c r="D539" s="21"/>
      <c r="E539" s="262"/>
      <c r="F539" s="262"/>
      <c r="G539" s="262"/>
      <c r="H539" s="21"/>
      <c r="I539" s="21"/>
      <c r="J539" s="21"/>
      <c r="K539" s="21"/>
      <c r="L539" s="21"/>
      <c r="M539" s="21"/>
      <c r="N539" s="238"/>
      <c r="O539" s="239" t="s">
        <v>81</v>
      </c>
      <c r="P539" s="42" t="s">
        <v>12</v>
      </c>
      <c r="Q539" s="281">
        <f>Q538</f>
        <v>0</v>
      </c>
      <c r="R539" s="281"/>
      <c r="S539" s="281"/>
      <c r="T539" s="21"/>
      <c r="U539" s="21"/>
      <c r="V539" s="21"/>
      <c r="W539" s="21"/>
      <c r="X539" s="21"/>
      <c r="Y539" s="21"/>
      <c r="Z539" s="21"/>
      <c r="AA539" s="21"/>
      <c r="AB539" s="21"/>
      <c r="AC539" s="21"/>
      <c r="AD539" s="21"/>
      <c r="AE539" s="21"/>
      <c r="AF539" s="21"/>
      <c r="AG539" s="21"/>
      <c r="AR539" s="23"/>
      <c r="AU539" s="246" t="s">
        <v>105</v>
      </c>
    </row>
    <row r="540" spans="4:47" ht="15" customHeight="1">
      <c r="D540" s="21"/>
      <c r="E540" s="262"/>
      <c r="F540" s="262"/>
      <c r="G540" s="262"/>
      <c r="H540" s="21"/>
      <c r="I540" s="21"/>
      <c r="J540" s="21"/>
      <c r="K540" s="21"/>
      <c r="L540" s="21"/>
      <c r="M540" s="21"/>
      <c r="N540" s="21"/>
      <c r="O540" s="21"/>
      <c r="P540" s="21"/>
      <c r="Q540" s="321">
        <f>N538</f>
        <v>0</v>
      </c>
      <c r="R540" s="321"/>
      <c r="S540" s="321"/>
      <c r="T540" s="21"/>
      <c r="U540" s="21"/>
      <c r="V540" s="21"/>
      <c r="W540" s="21"/>
      <c r="X540" s="21"/>
      <c r="Y540" s="21"/>
      <c r="Z540" s="21"/>
      <c r="AA540" s="21"/>
      <c r="AB540" s="21"/>
      <c r="AC540" s="247" t="e">
        <f>IF(Q541=10,AU538,AU539)</f>
        <v>#DIV/0!</v>
      </c>
      <c r="AD540" s="21"/>
      <c r="AE540" s="21"/>
      <c r="AF540" s="21"/>
      <c r="AG540" s="21"/>
      <c r="AR540" s="23"/>
    </row>
    <row r="541" spans="4:47" ht="15" customHeight="1">
      <c r="D541" s="21"/>
      <c r="E541" s="262"/>
      <c r="F541" s="262"/>
      <c r="G541" s="262"/>
      <c r="H541" s="21"/>
      <c r="I541" s="21"/>
      <c r="J541" s="21"/>
      <c r="K541" s="21"/>
      <c r="L541" s="21"/>
      <c r="M541" s="21"/>
      <c r="N541" s="21"/>
      <c r="O541" s="270" t="str">
        <f>O539</f>
        <v>X</v>
      </c>
      <c r="P541" s="271" t="s">
        <v>12</v>
      </c>
      <c r="Q541" s="39" t="e">
        <f>Q539/Q540</f>
        <v>#DIV/0!</v>
      </c>
      <c r="R541" s="39"/>
      <c r="S541" s="39"/>
      <c r="T541" s="299" t="s">
        <v>153</v>
      </c>
      <c r="U541" s="299">
        <f>G532</f>
        <v>2</v>
      </c>
      <c r="V541" s="299" t="s">
        <v>143</v>
      </c>
      <c r="W541" s="299" t="s">
        <v>154</v>
      </c>
      <c r="X541" s="40">
        <f>J533</f>
        <v>500</v>
      </c>
      <c r="Y541" s="40"/>
      <c r="Z541" s="299" t="s">
        <v>155</v>
      </c>
      <c r="AA541" s="40" t="e">
        <f>Q541</f>
        <v>#DIV/0!</v>
      </c>
      <c r="AB541" s="40"/>
      <c r="AC541" s="21"/>
      <c r="AD541" s="21"/>
      <c r="AE541" s="21"/>
      <c r="AF541" s="21"/>
      <c r="AG541" s="21"/>
      <c r="AR541" s="23"/>
    </row>
    <row r="542" spans="4:47" ht="15" customHeight="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c r="AC542" s="21"/>
      <c r="AD542" s="21"/>
      <c r="AE542" s="21"/>
      <c r="AF542" s="21"/>
      <c r="AG542" s="21"/>
      <c r="AR542" s="23"/>
    </row>
    <row r="543" spans="4:47" ht="15" customHeight="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c r="AC543" s="21"/>
      <c r="AD543" s="21"/>
      <c r="AE543" s="21"/>
      <c r="AF543" s="21"/>
      <c r="AG543" s="21"/>
      <c r="AR543" s="23"/>
    </row>
    <row r="544" spans="4:47" ht="15" customHeight="1">
      <c r="D544" s="21"/>
      <c r="E544" s="21"/>
      <c r="F544" s="21"/>
      <c r="G544" s="21"/>
      <c r="H544" s="21"/>
      <c r="I544" s="21"/>
      <c r="J544" s="21"/>
      <c r="K544" s="21"/>
      <c r="L544" s="21"/>
      <c r="M544" s="21"/>
      <c r="N544" s="299"/>
      <c r="O544" s="299"/>
      <c r="P544" s="21"/>
      <c r="Q544" s="21"/>
      <c r="R544" s="21"/>
      <c r="S544" s="21"/>
      <c r="T544" s="21"/>
      <c r="U544" s="21"/>
      <c r="V544" s="21"/>
      <c r="W544" s="21"/>
      <c r="X544" s="21"/>
      <c r="Y544" s="21"/>
      <c r="Z544" s="21"/>
      <c r="AA544" s="21"/>
      <c r="AB544" s="21"/>
      <c r="AC544" s="21"/>
      <c r="AD544" s="21"/>
      <c r="AE544" s="21"/>
      <c r="AF544" s="21"/>
      <c r="AG544" s="21"/>
      <c r="AR544" s="23"/>
    </row>
    <row r="545" spans="3:47" ht="15" customHeight="1">
      <c r="C545" s="198"/>
      <c r="D545" s="223" t="s">
        <v>41</v>
      </c>
      <c r="E545" s="318" t="s">
        <v>158</v>
      </c>
      <c r="F545" s="224"/>
      <c r="G545" s="224"/>
      <c r="H545" s="224"/>
      <c r="I545" s="224"/>
      <c r="J545" s="224"/>
      <c r="K545" s="224"/>
      <c r="L545" s="224"/>
      <c r="M545" s="224"/>
      <c r="N545" s="224"/>
      <c r="O545" s="224"/>
      <c r="P545" s="224"/>
      <c r="Q545" s="224"/>
      <c r="R545" s="224"/>
      <c r="S545" s="224"/>
      <c r="T545" s="224"/>
      <c r="U545" s="224"/>
      <c r="V545" s="224"/>
      <c r="W545" s="224"/>
      <c r="X545" s="224"/>
      <c r="Y545" s="224"/>
      <c r="Z545" s="224"/>
      <c r="AA545" s="224"/>
      <c r="AB545" s="21"/>
      <c r="AC545" s="21"/>
      <c r="AD545" s="21"/>
      <c r="AE545" s="21"/>
      <c r="AF545" s="21"/>
      <c r="AG545" s="21"/>
      <c r="AR545" s="23"/>
    </row>
    <row r="546" spans="3:47" ht="3.95" customHeight="1">
      <c r="D546" s="224"/>
      <c r="E546" s="224"/>
      <c r="F546" s="224"/>
      <c r="G546" s="224"/>
      <c r="H546" s="224"/>
      <c r="I546" s="224"/>
      <c r="J546" s="224"/>
      <c r="K546" s="224"/>
      <c r="L546" s="224"/>
      <c r="M546" s="224"/>
      <c r="N546" s="224"/>
      <c r="O546" s="224"/>
      <c r="P546" s="224"/>
      <c r="Q546" s="224"/>
      <c r="R546" s="224"/>
      <c r="S546" s="224"/>
      <c r="T546" s="224"/>
      <c r="U546" s="224"/>
      <c r="V546" s="224"/>
      <c r="W546" s="224"/>
      <c r="X546" s="224"/>
      <c r="Y546" s="224"/>
      <c r="Z546" s="224"/>
      <c r="AA546" s="224"/>
      <c r="AB546" s="21"/>
      <c r="AC546" s="21"/>
      <c r="AD546" s="21"/>
      <c r="AE546" s="21"/>
      <c r="AF546" s="21"/>
      <c r="AG546" s="21"/>
      <c r="AR546" s="23"/>
    </row>
    <row r="547" spans="3:47" ht="14.1" customHeight="1">
      <c r="D547" s="224"/>
      <c r="E547" s="224"/>
      <c r="F547" s="224"/>
      <c r="G547" s="224"/>
      <c r="H547" s="224"/>
      <c r="I547" s="224"/>
      <c r="J547" s="224"/>
      <c r="K547" s="224"/>
      <c r="L547" s="224"/>
      <c r="M547" s="224"/>
      <c r="N547" s="224"/>
      <c r="O547" s="224"/>
      <c r="P547" s="224"/>
      <c r="Q547" s="224"/>
      <c r="R547" s="224"/>
      <c r="S547" s="224"/>
      <c r="T547" s="224"/>
      <c r="U547" s="224"/>
      <c r="V547" s="224"/>
      <c r="W547" s="224"/>
      <c r="X547" s="224"/>
      <c r="Y547" s="224"/>
      <c r="Z547" s="224"/>
      <c r="AA547" s="224"/>
      <c r="AB547" s="21"/>
      <c r="AC547" s="21"/>
      <c r="AD547" s="21"/>
      <c r="AE547" s="21"/>
      <c r="AF547" s="21"/>
      <c r="AG547" s="21"/>
      <c r="AR547" s="23"/>
    </row>
    <row r="548" spans="3:47" ht="15" customHeight="1">
      <c r="D548" s="21"/>
      <c r="E548" s="227" t="s">
        <v>73</v>
      </c>
      <c r="F548" s="21"/>
      <c r="G548" s="21"/>
      <c r="H548" s="21"/>
      <c r="I548" s="21"/>
      <c r="J548" s="21"/>
      <c r="K548" s="21"/>
      <c r="L548" s="21"/>
      <c r="M548" s="21"/>
      <c r="N548" s="21"/>
      <c r="O548" s="21"/>
      <c r="P548" s="21"/>
      <c r="Q548" s="21"/>
      <c r="R548" s="21"/>
      <c r="S548" s="21"/>
      <c r="T548" s="21"/>
      <c r="U548" s="21"/>
      <c r="V548" s="21"/>
      <c r="W548" s="21"/>
      <c r="X548" s="21"/>
      <c r="Y548" s="21"/>
      <c r="Z548" s="21"/>
      <c r="AA548" s="21"/>
      <c r="AB548" s="21"/>
      <c r="AC548" s="21"/>
      <c r="AD548" s="21"/>
      <c r="AE548" s="21"/>
      <c r="AF548" s="21"/>
      <c r="AG548" s="21"/>
      <c r="AR548" s="23"/>
    </row>
    <row r="549" spans="3:47" ht="15" customHeight="1">
      <c r="D549" s="227"/>
      <c r="E549" s="21"/>
      <c r="F549" s="21" t="s">
        <v>159</v>
      </c>
      <c r="G549" s="21"/>
      <c r="H549" s="21"/>
      <c r="I549" s="21"/>
      <c r="J549" s="21"/>
      <c r="K549" s="21"/>
      <c r="L549" s="21"/>
      <c r="M549" s="21"/>
      <c r="N549" s="21"/>
      <c r="O549" s="21"/>
      <c r="P549" s="21"/>
      <c r="Q549" s="21"/>
      <c r="R549" s="21"/>
      <c r="S549" s="21"/>
      <c r="T549" s="21"/>
      <c r="U549" s="21"/>
      <c r="V549" s="21"/>
      <c r="W549" s="21"/>
      <c r="X549" s="21"/>
      <c r="Y549" s="21"/>
      <c r="Z549" s="21"/>
      <c r="AA549" s="21"/>
      <c r="AB549" s="21"/>
      <c r="AC549" s="21"/>
      <c r="AD549" s="21"/>
      <c r="AE549" s="21"/>
      <c r="AF549" s="21"/>
      <c r="AG549" s="21"/>
      <c r="AR549" s="23"/>
    </row>
    <row r="550" spans="3:47" ht="15" customHeight="1">
      <c r="D550" s="227"/>
      <c r="E550" s="21"/>
      <c r="F550" s="21" t="s">
        <v>142</v>
      </c>
      <c r="G550" s="21"/>
      <c r="H550" s="21"/>
      <c r="I550" s="21"/>
      <c r="J550" s="21"/>
      <c r="K550" s="21"/>
      <c r="L550" s="21"/>
      <c r="M550" s="21"/>
      <c r="N550" s="21"/>
      <c r="O550" s="21"/>
      <c r="P550" s="21"/>
      <c r="Q550" s="21"/>
      <c r="R550" s="21"/>
      <c r="S550" s="21"/>
      <c r="T550" s="21"/>
      <c r="U550" s="21"/>
      <c r="V550" s="21"/>
      <c r="W550" s="21"/>
      <c r="X550" s="21"/>
      <c r="Y550" s="21"/>
      <c r="Z550" s="21"/>
      <c r="AA550" s="21"/>
      <c r="AB550" s="21"/>
      <c r="AC550" s="21"/>
      <c r="AD550" s="21"/>
      <c r="AE550" s="21"/>
      <c r="AF550" s="21"/>
      <c r="AG550" s="21"/>
      <c r="AR550" s="23"/>
    </row>
    <row r="551" spans="3:47" ht="15" customHeight="1">
      <c r="D551" s="21"/>
      <c r="E551" s="21"/>
      <c r="F551" s="21"/>
      <c r="G551" s="228">
        <v>12</v>
      </c>
      <c r="H551" s="228"/>
      <c r="I551" s="266" t="s">
        <v>12</v>
      </c>
      <c r="J551" s="228" t="s">
        <v>81</v>
      </c>
      <c r="K551" s="228"/>
      <c r="L551" s="21"/>
      <c r="M551" s="21"/>
      <c r="N551" s="280">
        <f>G551</f>
        <v>12</v>
      </c>
      <c r="O551" s="280"/>
      <c r="P551" s="129" t="s">
        <v>46</v>
      </c>
      <c r="Q551" s="325">
        <f>J552</f>
        <v>200</v>
      </c>
      <c r="R551" s="325"/>
      <c r="S551" s="266" t="s">
        <v>12</v>
      </c>
      <c r="T551" s="326">
        <f>G552</f>
        <v>100</v>
      </c>
      <c r="U551" s="326"/>
      <c r="V551" s="42" t="s">
        <v>46</v>
      </c>
      <c r="W551" s="280" t="str">
        <f>J551</f>
        <v>X</v>
      </c>
      <c r="X551" s="280"/>
      <c r="Y551" s="21"/>
      <c r="Z551" s="21"/>
      <c r="AA551" s="21"/>
      <c r="AB551" s="21"/>
      <c r="AC551" s="21"/>
      <c r="AD551" s="21"/>
      <c r="AE551" s="21"/>
      <c r="AF551" s="21"/>
      <c r="AG551" s="21"/>
      <c r="AR551" s="23"/>
    </row>
    <row r="552" spans="3:47" ht="15" customHeight="1">
      <c r="D552" s="21"/>
      <c r="E552" s="21"/>
      <c r="F552" s="21"/>
      <c r="G552" s="266">
        <v>100</v>
      </c>
      <c r="H552" s="266"/>
      <c r="I552" s="266"/>
      <c r="J552" s="229">
        <v>200</v>
      </c>
      <c r="K552" s="229"/>
      <c r="L552" s="21"/>
      <c r="M552" s="21"/>
      <c r="N552" s="21"/>
      <c r="O552" s="21"/>
      <c r="P552" s="266"/>
      <c r="Q552" s="266"/>
      <c r="R552" s="21"/>
      <c r="S552" s="266"/>
      <c r="T552" s="329"/>
      <c r="U552" s="21"/>
      <c r="V552" s="21"/>
      <c r="W552" s="21"/>
      <c r="X552" s="21"/>
      <c r="Y552" s="21"/>
      <c r="Z552" s="21"/>
      <c r="AA552" s="21"/>
      <c r="AB552" s="21"/>
      <c r="AC552" s="21"/>
      <c r="AD552" s="21"/>
      <c r="AE552" s="21"/>
      <c r="AF552" s="21"/>
      <c r="AG552" s="21"/>
      <c r="AR552" s="23"/>
    </row>
    <row r="553" spans="3:47" ht="15" customHeight="1">
      <c r="D553" s="21"/>
      <c r="E553" s="263" t="s">
        <v>80</v>
      </c>
      <c r="F553" s="263"/>
      <c r="G553" s="263"/>
      <c r="H553" s="263"/>
      <c r="I553" s="263"/>
      <c r="J553" s="263"/>
      <c r="K553" s="263"/>
      <c r="L553" s="263"/>
      <c r="M553" s="263"/>
      <c r="N553" s="263"/>
      <c r="O553" s="263"/>
      <c r="P553" s="263"/>
      <c r="Q553" s="263"/>
      <c r="R553" s="263"/>
      <c r="S553" s="263"/>
      <c r="T553" s="263"/>
      <c r="U553" s="263"/>
      <c r="V553" s="263"/>
      <c r="W553" s="263"/>
      <c r="X553" s="263"/>
      <c r="Y553" s="263"/>
      <c r="Z553" s="263"/>
      <c r="AA553" s="263"/>
      <c r="AB553" s="21"/>
      <c r="AC553" s="21"/>
      <c r="AD553" s="21"/>
      <c r="AE553" s="21"/>
      <c r="AF553" s="21"/>
      <c r="AG553" s="21"/>
      <c r="AR553" s="23"/>
    </row>
    <row r="554" spans="3:47" ht="15" customHeight="1">
      <c r="D554" s="21"/>
      <c r="E554" s="264"/>
      <c r="F554" s="264"/>
      <c r="G554" s="264"/>
      <c r="H554" s="264"/>
      <c r="I554" s="264"/>
      <c r="J554" s="264"/>
      <c r="K554" s="264"/>
      <c r="L554" s="264"/>
      <c r="M554" s="264"/>
      <c r="N554" s="265" t="s">
        <v>38</v>
      </c>
      <c r="O554" s="264"/>
      <c r="P554" s="264"/>
      <c r="Q554" s="264"/>
      <c r="R554" s="264"/>
      <c r="S554" s="264"/>
      <c r="T554" s="264"/>
      <c r="U554" s="264"/>
      <c r="V554" s="264"/>
      <c r="W554" s="264"/>
      <c r="X554" s="264"/>
      <c r="Y554" s="264"/>
      <c r="Z554" s="264"/>
      <c r="AA554" s="264"/>
      <c r="AB554" s="21"/>
      <c r="AC554" s="21"/>
      <c r="AD554" s="21"/>
      <c r="AE554" s="21"/>
      <c r="AF554" s="21"/>
      <c r="AG554" s="21"/>
      <c r="AR554" s="23"/>
    </row>
    <row r="555" spans="3:47" ht="15" customHeight="1">
      <c r="D555" s="21"/>
      <c r="E555" s="262"/>
      <c r="F555" s="236"/>
      <c r="G555" s="237"/>
      <c r="H555" s="266" t="s">
        <v>12</v>
      </c>
      <c r="I555" s="330" t="s">
        <v>81</v>
      </c>
      <c r="J555" s="330"/>
      <c r="K555" s="21"/>
      <c r="L555" s="21"/>
      <c r="M555" s="21"/>
      <c r="N555" s="238">
        <f>F556</f>
        <v>0</v>
      </c>
      <c r="O555" s="239" t="s">
        <v>81</v>
      </c>
      <c r="P555" s="42" t="s">
        <v>12</v>
      </c>
      <c r="Q555" s="40"/>
      <c r="R555" s="40"/>
      <c r="S555" s="21" t="s">
        <v>46</v>
      </c>
      <c r="T555" s="40"/>
      <c r="U555" s="40"/>
      <c r="V555" s="21"/>
      <c r="W555" s="21"/>
      <c r="X555" s="21"/>
      <c r="Y555" s="21"/>
      <c r="Z555" s="21"/>
      <c r="AA555" s="21"/>
      <c r="AB555" s="21"/>
      <c r="AC555" s="21"/>
      <c r="AD555" s="21"/>
      <c r="AE555" s="21"/>
      <c r="AF555" s="21"/>
      <c r="AG555" s="21"/>
      <c r="AR555" s="23"/>
    </row>
    <row r="556" spans="3:47" ht="15" customHeight="1">
      <c r="D556" s="21"/>
      <c r="E556" s="262"/>
      <c r="F556" s="236"/>
      <c r="G556" s="237"/>
      <c r="H556" s="266"/>
      <c r="I556" s="331"/>
      <c r="J556" s="331"/>
      <c r="K556" s="21"/>
      <c r="L556" s="21"/>
      <c r="M556" s="21"/>
      <c r="N556" s="238">
        <f>N555</f>
        <v>0</v>
      </c>
      <c r="O556" s="239" t="s">
        <v>81</v>
      </c>
      <c r="P556" s="42" t="s">
        <v>12</v>
      </c>
      <c r="Q556" s="280">
        <f>Q555*T555</f>
        <v>0</v>
      </c>
      <c r="R556" s="280"/>
      <c r="S556" s="280"/>
      <c r="T556" s="21"/>
      <c r="U556" s="21"/>
      <c r="V556" s="21"/>
      <c r="W556" s="21"/>
      <c r="X556" s="247"/>
      <c r="Y556" s="247"/>
      <c r="Z556" s="247"/>
      <c r="AA556" s="247"/>
      <c r="AB556" s="247"/>
      <c r="AC556" s="21"/>
      <c r="AD556" s="21"/>
      <c r="AE556" s="21"/>
      <c r="AF556" s="21"/>
      <c r="AG556" s="21"/>
      <c r="AR556" s="23"/>
      <c r="AU556" s="4" t="s">
        <v>102</v>
      </c>
    </row>
    <row r="557" spans="3:47" ht="15" customHeight="1">
      <c r="D557" s="21"/>
      <c r="E557" s="262"/>
      <c r="F557" s="262"/>
      <c r="G557" s="262"/>
      <c r="H557" s="21"/>
      <c r="I557" s="21"/>
      <c r="J557" s="21"/>
      <c r="K557" s="21"/>
      <c r="L557" s="21"/>
      <c r="M557" s="21"/>
      <c r="N557" s="238"/>
      <c r="O557" s="239" t="s">
        <v>81</v>
      </c>
      <c r="P557" s="42" t="s">
        <v>12</v>
      </c>
      <c r="Q557" s="281">
        <f>Q556</f>
        <v>0</v>
      </c>
      <c r="R557" s="281"/>
      <c r="S557" s="281"/>
      <c r="T557" s="21"/>
      <c r="U557" s="21"/>
      <c r="V557" s="21"/>
      <c r="W557" s="21"/>
      <c r="X557" s="21"/>
      <c r="Y557" s="21"/>
      <c r="Z557" s="21"/>
      <c r="AA557" s="21"/>
      <c r="AB557" s="21"/>
      <c r="AC557" s="21"/>
      <c r="AD557" s="21"/>
      <c r="AE557" s="21"/>
      <c r="AF557" s="21"/>
      <c r="AG557" s="21"/>
      <c r="AR557" s="23"/>
      <c r="AU557" s="246" t="s">
        <v>105</v>
      </c>
    </row>
    <row r="558" spans="3:47" ht="15" customHeight="1">
      <c r="D558" s="21"/>
      <c r="E558" s="262"/>
      <c r="F558" s="262"/>
      <c r="G558" s="262"/>
      <c r="H558" s="21"/>
      <c r="I558" s="21"/>
      <c r="J558" s="21"/>
      <c r="K558" s="21"/>
      <c r="L558" s="21"/>
      <c r="M558" s="21"/>
      <c r="N558" s="21"/>
      <c r="O558" s="21"/>
      <c r="P558" s="21"/>
      <c r="Q558" s="321">
        <f>N556</f>
        <v>0</v>
      </c>
      <c r="R558" s="321"/>
      <c r="S558" s="321"/>
      <c r="T558" s="21"/>
      <c r="U558" s="21"/>
      <c r="V558" s="21"/>
      <c r="W558" s="21"/>
      <c r="X558" s="21"/>
      <c r="Y558" s="21"/>
      <c r="Z558" s="21"/>
      <c r="AA558" s="21"/>
      <c r="AB558" s="21"/>
      <c r="AC558" s="21"/>
      <c r="AD558" s="21"/>
      <c r="AE558" s="247" t="e">
        <f>IF(Q559=24,AU556,AU557)</f>
        <v>#DIV/0!</v>
      </c>
      <c r="AF558" s="21"/>
      <c r="AG558" s="21"/>
      <c r="AR558" s="23"/>
    </row>
    <row r="559" spans="3:47" ht="15" customHeight="1">
      <c r="D559" s="21"/>
      <c r="E559" s="262"/>
      <c r="F559" s="262"/>
      <c r="G559" s="262"/>
      <c r="H559" s="21"/>
      <c r="I559" s="21"/>
      <c r="J559" s="21"/>
      <c r="K559" s="21"/>
      <c r="L559" s="21"/>
      <c r="M559" s="21"/>
      <c r="N559" s="21"/>
      <c r="O559" s="270" t="str">
        <f>O557</f>
        <v>X</v>
      </c>
      <c r="P559" s="271" t="s">
        <v>12</v>
      </c>
      <c r="Q559" s="39" t="e">
        <f>Q557/Q558</f>
        <v>#DIV/0!</v>
      </c>
      <c r="R559" s="39"/>
      <c r="S559" s="39"/>
      <c r="T559" s="299" t="s">
        <v>153</v>
      </c>
      <c r="U559" s="299">
        <f>G551</f>
        <v>12</v>
      </c>
      <c r="V559" s="299" t="s">
        <v>143</v>
      </c>
      <c r="W559" s="299" t="s">
        <v>154</v>
      </c>
      <c r="X559" s="40">
        <f>J552</f>
        <v>200</v>
      </c>
      <c r="Y559" s="40"/>
      <c r="Z559" s="40"/>
      <c r="AA559" s="299" t="s">
        <v>155</v>
      </c>
      <c r="AB559" s="40" t="e">
        <f>Q559</f>
        <v>#DIV/0!</v>
      </c>
      <c r="AC559" s="40"/>
      <c r="AD559" s="40"/>
      <c r="AE559" s="21"/>
      <c r="AF559" s="21"/>
      <c r="AG559" s="21"/>
      <c r="AR559" s="23"/>
    </row>
    <row r="560" spans="3:47" ht="15" customHeight="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c r="AC560" s="21"/>
      <c r="AD560" s="21"/>
      <c r="AE560" s="21"/>
      <c r="AF560" s="21"/>
      <c r="AG560" s="21"/>
      <c r="AR560" s="23"/>
    </row>
    <row r="561" spans="3:47" ht="15" customHeight="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c r="AC561" s="21"/>
      <c r="AD561" s="21"/>
      <c r="AE561" s="21"/>
      <c r="AF561" s="21"/>
      <c r="AG561" s="21"/>
      <c r="AR561" s="23"/>
    </row>
    <row r="562" spans="3:47" ht="15" customHeight="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c r="AC562" s="21"/>
      <c r="AD562" s="21"/>
      <c r="AE562" s="21"/>
      <c r="AF562" s="21"/>
      <c r="AG562" s="21"/>
      <c r="AR562" s="23"/>
    </row>
    <row r="563" spans="3:47" ht="15" customHeight="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c r="AC563" s="21"/>
      <c r="AD563" s="21"/>
      <c r="AE563" s="21"/>
      <c r="AF563" s="21"/>
      <c r="AG563" s="21"/>
      <c r="AR563" s="23"/>
    </row>
    <row r="564" spans="3:47" ht="15" customHeight="1">
      <c r="C564" s="198"/>
      <c r="D564" s="223" t="s">
        <v>67</v>
      </c>
      <c r="E564" s="318" t="s">
        <v>160</v>
      </c>
      <c r="F564" s="224"/>
      <c r="G564" s="224"/>
      <c r="H564" s="224"/>
      <c r="I564" s="224"/>
      <c r="J564" s="224"/>
      <c r="K564" s="224"/>
      <c r="L564" s="224"/>
      <c r="M564" s="224"/>
      <c r="N564" s="224"/>
      <c r="O564" s="224"/>
      <c r="P564" s="224"/>
      <c r="Q564" s="224"/>
      <c r="R564" s="224"/>
      <c r="S564" s="224"/>
      <c r="T564" s="224"/>
      <c r="U564" s="224"/>
      <c r="V564" s="224"/>
      <c r="W564" s="224"/>
      <c r="X564" s="224"/>
      <c r="Y564" s="224"/>
      <c r="Z564" s="224"/>
      <c r="AA564" s="224"/>
      <c r="AB564" s="21"/>
      <c r="AC564" s="21"/>
      <c r="AD564" s="21"/>
      <c r="AE564" s="21"/>
      <c r="AF564" s="21"/>
      <c r="AG564" s="21"/>
      <c r="AR564" s="23"/>
    </row>
    <row r="565" spans="3:47" ht="15" customHeight="1">
      <c r="C565" s="198"/>
      <c r="D565" s="223"/>
      <c r="E565" s="318"/>
      <c r="F565" s="224"/>
      <c r="G565" s="224"/>
      <c r="H565" s="224"/>
      <c r="I565" s="224"/>
      <c r="J565" s="224"/>
      <c r="K565" s="224"/>
      <c r="L565" s="224"/>
      <c r="M565" s="224"/>
      <c r="N565" s="224"/>
      <c r="O565" s="224"/>
      <c r="P565" s="224"/>
      <c r="Q565" s="224"/>
      <c r="R565" s="224"/>
      <c r="S565" s="224"/>
      <c r="T565" s="224"/>
      <c r="U565" s="224"/>
      <c r="V565" s="224"/>
      <c r="W565" s="224"/>
      <c r="X565" s="224"/>
      <c r="Y565" s="224"/>
      <c r="Z565" s="224"/>
      <c r="AA565" s="224"/>
      <c r="AB565" s="21"/>
      <c r="AC565" s="21"/>
      <c r="AD565" s="21"/>
      <c r="AE565" s="21"/>
      <c r="AF565" s="21"/>
      <c r="AG565" s="21"/>
      <c r="AR565" s="23"/>
    </row>
    <row r="566" spans="3:47" ht="15" customHeight="1">
      <c r="D566" s="21"/>
      <c r="E566" s="227" t="s">
        <v>73</v>
      </c>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R566" s="23"/>
    </row>
    <row r="567" spans="3:47" ht="15" customHeight="1">
      <c r="D567" s="227"/>
      <c r="E567" s="21"/>
      <c r="F567" s="21" t="s">
        <v>161</v>
      </c>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R567" s="23"/>
    </row>
    <row r="568" spans="3:47" ht="15" customHeight="1">
      <c r="D568" s="227"/>
      <c r="E568" s="21"/>
      <c r="F568" s="21" t="s">
        <v>142</v>
      </c>
      <c r="G568" s="21"/>
      <c r="H568" s="21"/>
      <c r="I568" s="21"/>
      <c r="J568" s="21"/>
      <c r="K568" s="21"/>
      <c r="L568" s="21"/>
      <c r="M568" s="21"/>
      <c r="N568" s="21"/>
      <c r="O568" s="21"/>
      <c r="P568" s="21"/>
      <c r="Q568" s="21"/>
      <c r="R568" s="21"/>
      <c r="S568" s="21"/>
      <c r="T568" s="21"/>
      <c r="U568" s="21"/>
      <c r="V568" s="21"/>
      <c r="W568" s="21"/>
      <c r="X568" s="21"/>
      <c r="Y568" s="21"/>
      <c r="Z568" s="21"/>
      <c r="AA568" s="21"/>
      <c r="AB568" s="21"/>
      <c r="AC568" s="21"/>
      <c r="AD568" s="21"/>
      <c r="AE568" s="21"/>
      <c r="AF568" s="21"/>
      <c r="AG568" s="21"/>
      <c r="AR568" s="23"/>
    </row>
    <row r="569" spans="3:47" ht="15" customHeight="1">
      <c r="D569" s="21"/>
      <c r="E569" s="21"/>
      <c r="F569" s="21"/>
      <c r="G569" s="228">
        <v>25</v>
      </c>
      <c r="H569" s="228"/>
      <c r="I569" s="266" t="s">
        <v>12</v>
      </c>
      <c r="J569" s="228" t="s">
        <v>81</v>
      </c>
      <c r="K569" s="228"/>
      <c r="L569" s="21"/>
      <c r="M569" s="21"/>
      <c r="N569" s="280">
        <f>G569</f>
        <v>25</v>
      </c>
      <c r="O569" s="280"/>
      <c r="P569" s="129" t="s">
        <v>46</v>
      </c>
      <c r="Q569" s="325">
        <f>J570</f>
        <v>1000</v>
      </c>
      <c r="R569" s="325"/>
      <c r="S569" s="266" t="s">
        <v>12</v>
      </c>
      <c r="T569" s="326">
        <f>G570</f>
        <v>100</v>
      </c>
      <c r="U569" s="326"/>
      <c r="V569" s="42" t="s">
        <v>46</v>
      </c>
      <c r="W569" s="280" t="str">
        <f>J569</f>
        <v>X</v>
      </c>
      <c r="X569" s="280"/>
      <c r="Y569" s="21"/>
      <c r="Z569" s="21"/>
      <c r="AA569" s="21"/>
      <c r="AB569" s="21"/>
      <c r="AC569" s="21"/>
      <c r="AD569" s="21"/>
      <c r="AE569" s="21"/>
      <c r="AF569" s="21"/>
      <c r="AG569" s="21"/>
      <c r="AR569" s="23"/>
    </row>
    <row r="570" spans="3:47" ht="15" customHeight="1">
      <c r="D570" s="21"/>
      <c r="E570" s="21"/>
      <c r="F570" s="21"/>
      <c r="G570" s="266">
        <v>100</v>
      </c>
      <c r="H570" s="266"/>
      <c r="I570" s="266"/>
      <c r="J570" s="229">
        <v>1000</v>
      </c>
      <c r="K570" s="229"/>
      <c r="L570" s="21"/>
      <c r="M570" s="21"/>
      <c r="N570" s="21"/>
      <c r="O570" s="21"/>
      <c r="P570" s="266"/>
      <c r="Q570" s="266"/>
      <c r="R570" s="21"/>
      <c r="S570" s="266"/>
      <c r="T570" s="329"/>
      <c r="U570" s="21"/>
      <c r="V570" s="21"/>
      <c r="W570" s="21"/>
      <c r="X570" s="21"/>
      <c r="Y570" s="21"/>
      <c r="Z570" s="21"/>
      <c r="AA570" s="21"/>
      <c r="AB570" s="21"/>
      <c r="AC570" s="21"/>
      <c r="AD570" s="21"/>
      <c r="AE570" s="21"/>
      <c r="AF570" s="21"/>
      <c r="AG570" s="21"/>
      <c r="AR570" s="23"/>
    </row>
    <row r="571" spans="3:47" ht="15" customHeight="1">
      <c r="D571" s="21"/>
      <c r="E571" s="263" t="s">
        <v>80</v>
      </c>
      <c r="F571" s="263"/>
      <c r="G571" s="263"/>
      <c r="H571" s="263"/>
      <c r="I571" s="263"/>
      <c r="J571" s="263"/>
      <c r="K571" s="263"/>
      <c r="L571" s="263"/>
      <c r="M571" s="263"/>
      <c r="N571" s="263"/>
      <c r="O571" s="263"/>
      <c r="P571" s="263"/>
      <c r="Q571" s="263"/>
      <c r="R571" s="263"/>
      <c r="S571" s="263"/>
      <c r="T571" s="263"/>
      <c r="U571" s="263"/>
      <c r="V571" s="263"/>
      <c r="W571" s="263"/>
      <c r="X571" s="263"/>
      <c r="Y571" s="263"/>
      <c r="Z571" s="263"/>
      <c r="AA571" s="263"/>
      <c r="AB571" s="21"/>
      <c r="AC571" s="21"/>
      <c r="AD571" s="21"/>
      <c r="AE571" s="21"/>
      <c r="AF571" s="21"/>
      <c r="AG571" s="21"/>
      <c r="AR571" s="23"/>
    </row>
    <row r="572" spans="3:47" ht="15" customHeight="1">
      <c r="D572" s="21"/>
      <c r="E572" s="264"/>
      <c r="F572" s="264"/>
      <c r="G572" s="264"/>
      <c r="H572" s="264"/>
      <c r="I572" s="264"/>
      <c r="J572" s="264"/>
      <c r="K572" s="264"/>
      <c r="L572" s="264"/>
      <c r="M572" s="264"/>
      <c r="N572" s="265" t="s">
        <v>38</v>
      </c>
      <c r="O572" s="264"/>
      <c r="P572" s="264"/>
      <c r="Q572" s="264"/>
      <c r="R572" s="264"/>
      <c r="S572" s="264"/>
      <c r="T572" s="264"/>
      <c r="U572" s="264"/>
      <c r="V572" s="264"/>
      <c r="W572" s="264"/>
      <c r="X572" s="264"/>
      <c r="Y572" s="264"/>
      <c r="Z572" s="264"/>
      <c r="AA572" s="264"/>
      <c r="AB572" s="21"/>
      <c r="AC572" s="21"/>
      <c r="AD572" s="21"/>
      <c r="AE572" s="21"/>
      <c r="AF572" s="21"/>
      <c r="AG572" s="21"/>
      <c r="AR572" s="23"/>
    </row>
    <row r="573" spans="3:47" ht="15" customHeight="1">
      <c r="D573" s="21"/>
      <c r="E573" s="262"/>
      <c r="F573" s="267"/>
      <c r="G573" s="268"/>
      <c r="H573" s="266" t="s">
        <v>12</v>
      </c>
      <c r="I573" s="325" t="s">
        <v>81</v>
      </c>
      <c r="J573" s="325"/>
      <c r="K573" s="21"/>
      <c r="L573" s="21"/>
      <c r="M573" s="21"/>
      <c r="N573" s="238">
        <f>F574</f>
        <v>0</v>
      </c>
      <c r="O573" s="239" t="s">
        <v>81</v>
      </c>
      <c r="P573" s="42" t="s">
        <v>12</v>
      </c>
      <c r="Q573" s="40"/>
      <c r="R573" s="40"/>
      <c r="S573" s="44" t="s">
        <v>46</v>
      </c>
      <c r="T573" s="40"/>
      <c r="U573" s="40"/>
      <c r="V573" s="21"/>
      <c r="W573" s="21"/>
      <c r="X573" s="21"/>
      <c r="Y573" s="21"/>
      <c r="Z573" s="21"/>
      <c r="AA573" s="21"/>
      <c r="AB573" s="21"/>
      <c r="AC573" s="21"/>
      <c r="AD573" s="21"/>
      <c r="AE573" s="21"/>
      <c r="AF573" s="21"/>
      <c r="AG573" s="21"/>
      <c r="AR573" s="23"/>
    </row>
    <row r="574" spans="3:47" ht="15" customHeight="1">
      <c r="D574" s="21"/>
      <c r="E574" s="262"/>
      <c r="F574" s="274"/>
      <c r="G574" s="275"/>
      <c r="H574" s="266"/>
      <c r="I574" s="332"/>
      <c r="J574" s="333"/>
      <c r="K574" s="21"/>
      <c r="L574" s="21"/>
      <c r="M574" s="21"/>
      <c r="N574" s="238">
        <f>N573</f>
        <v>0</v>
      </c>
      <c r="O574" s="239" t="s">
        <v>81</v>
      </c>
      <c r="P574" s="42" t="s">
        <v>12</v>
      </c>
      <c r="Q574" s="280">
        <f>Q573*T573</f>
        <v>0</v>
      </c>
      <c r="R574" s="280"/>
      <c r="S574" s="280"/>
      <c r="T574" s="21"/>
      <c r="U574" s="21"/>
      <c r="V574" s="21"/>
      <c r="W574" s="21"/>
      <c r="X574" s="247"/>
      <c r="Y574" s="247"/>
      <c r="Z574" s="247"/>
      <c r="AA574" s="247"/>
      <c r="AB574" s="247"/>
      <c r="AC574" s="21"/>
      <c r="AD574" s="21"/>
      <c r="AE574" s="21"/>
      <c r="AF574" s="21"/>
      <c r="AG574" s="21"/>
      <c r="AR574" s="334"/>
      <c r="AU574" s="4" t="s">
        <v>102</v>
      </c>
    </row>
    <row r="575" spans="3:47" ht="6" customHeight="1">
      <c r="D575" s="21"/>
      <c r="E575" s="262"/>
      <c r="F575" s="335"/>
      <c r="G575" s="335"/>
      <c r="H575" s="262"/>
      <c r="I575" s="336"/>
      <c r="J575" s="336"/>
      <c r="K575" s="21"/>
      <c r="L575" s="21"/>
      <c r="M575" s="21"/>
      <c r="N575" s="238"/>
      <c r="O575" s="239"/>
      <c r="P575" s="42"/>
      <c r="Q575" s="44"/>
      <c r="R575" s="44"/>
      <c r="S575" s="44"/>
      <c r="T575" s="21"/>
      <c r="U575" s="21"/>
      <c r="V575" s="21"/>
      <c r="W575" s="21"/>
      <c r="X575" s="247"/>
      <c r="Y575" s="247"/>
      <c r="Z575" s="247"/>
      <c r="AA575" s="247"/>
      <c r="AB575" s="247"/>
      <c r="AC575" s="21"/>
      <c r="AD575" s="21"/>
      <c r="AE575" s="21"/>
      <c r="AF575" s="21"/>
      <c r="AG575" s="21"/>
      <c r="AR575" s="334"/>
    </row>
    <row r="576" spans="3:47" ht="15" customHeight="1">
      <c r="D576" s="21"/>
      <c r="E576" s="262"/>
      <c r="F576" s="262"/>
      <c r="G576" s="262"/>
      <c r="H576" s="21"/>
      <c r="I576" s="21"/>
      <c r="J576" s="21"/>
      <c r="K576" s="21"/>
      <c r="L576" s="21"/>
      <c r="M576" s="21"/>
      <c r="N576" s="238"/>
      <c r="O576" s="239" t="s">
        <v>81</v>
      </c>
      <c r="P576" s="42" t="s">
        <v>12</v>
      </c>
      <c r="Q576" s="281">
        <f>Q574</f>
        <v>0</v>
      </c>
      <c r="R576" s="281"/>
      <c r="S576" s="281"/>
      <c r="T576" s="21"/>
      <c r="U576" s="21"/>
      <c r="V576" s="21"/>
      <c r="W576" s="21"/>
      <c r="X576" s="21"/>
      <c r="Y576" s="21"/>
      <c r="Z576" s="21"/>
      <c r="AA576" s="21"/>
      <c r="AB576" s="21"/>
      <c r="AC576" s="21"/>
      <c r="AD576" s="21"/>
      <c r="AE576" s="21"/>
      <c r="AF576" s="21"/>
      <c r="AG576" s="21"/>
      <c r="AR576" s="334"/>
      <c r="AU576" s="4" t="s">
        <v>105</v>
      </c>
    </row>
    <row r="577" spans="3:44" ht="15" customHeight="1">
      <c r="D577" s="21"/>
      <c r="E577" s="262"/>
      <c r="F577" s="262"/>
      <c r="G577" s="262"/>
      <c r="H577" s="21"/>
      <c r="I577" s="21"/>
      <c r="J577" s="21"/>
      <c r="K577" s="21"/>
      <c r="L577" s="21"/>
      <c r="M577" s="21"/>
      <c r="N577" s="21"/>
      <c r="O577" s="21"/>
      <c r="P577" s="21"/>
      <c r="Q577" s="321">
        <f>N574</f>
        <v>0</v>
      </c>
      <c r="R577" s="321"/>
      <c r="S577" s="321"/>
      <c r="T577" s="21"/>
      <c r="U577" s="21"/>
      <c r="V577" s="21"/>
      <c r="W577" s="21"/>
      <c r="X577" s="21"/>
      <c r="Y577" s="21"/>
      <c r="Z577" s="21"/>
      <c r="AA577" s="21"/>
      <c r="AB577" s="21"/>
      <c r="AC577" s="21"/>
      <c r="AD577" s="247" t="e">
        <f>IF(Q579=250,AU574,AU576)</f>
        <v>#DIV/0!</v>
      </c>
      <c r="AE577" s="21"/>
      <c r="AF577" s="21"/>
      <c r="AG577" s="21"/>
      <c r="AR577" s="23"/>
    </row>
    <row r="578" spans="3:44" ht="3" customHeight="1">
      <c r="D578" s="21"/>
      <c r="E578" s="262"/>
      <c r="F578" s="262"/>
      <c r="G578" s="262"/>
      <c r="H578" s="21"/>
      <c r="I578" s="21"/>
      <c r="J578" s="21"/>
      <c r="K578" s="21"/>
      <c r="L578" s="21"/>
      <c r="M578" s="21"/>
      <c r="N578" s="21"/>
      <c r="O578" s="21"/>
      <c r="P578" s="21"/>
      <c r="Q578" s="44"/>
      <c r="R578" s="44"/>
      <c r="S578" s="44"/>
      <c r="T578" s="21"/>
      <c r="U578" s="21"/>
      <c r="V578" s="21"/>
      <c r="W578" s="21"/>
      <c r="X578" s="21"/>
      <c r="Y578" s="21"/>
      <c r="Z578" s="21"/>
      <c r="AA578" s="21"/>
      <c r="AB578" s="21"/>
      <c r="AC578" s="21"/>
      <c r="AD578" s="247"/>
      <c r="AE578" s="21"/>
      <c r="AF578" s="21"/>
      <c r="AG578" s="21"/>
      <c r="AR578" s="23"/>
    </row>
    <row r="579" spans="3:44" ht="15" customHeight="1">
      <c r="D579" s="21"/>
      <c r="E579" s="262"/>
      <c r="F579" s="262"/>
      <c r="G579" s="262"/>
      <c r="H579" s="21"/>
      <c r="I579" s="21"/>
      <c r="J579" s="21"/>
      <c r="K579" s="21"/>
      <c r="L579" s="21"/>
      <c r="M579" s="21"/>
      <c r="N579" s="21"/>
      <c r="O579" s="270" t="str">
        <f>O576</f>
        <v>X</v>
      </c>
      <c r="P579" s="271" t="s">
        <v>12</v>
      </c>
      <c r="Q579" s="39" t="e">
        <f>Q576/Q577</f>
        <v>#DIV/0!</v>
      </c>
      <c r="R579" s="39"/>
      <c r="S579" s="39"/>
      <c r="T579" s="299" t="s">
        <v>153</v>
      </c>
      <c r="U579" s="299">
        <f>G569</f>
        <v>25</v>
      </c>
      <c r="V579" s="299" t="s">
        <v>143</v>
      </c>
      <c r="W579" s="299" t="s">
        <v>154</v>
      </c>
      <c r="X579" s="40">
        <f>J570</f>
        <v>1000</v>
      </c>
      <c r="Y579" s="40"/>
      <c r="Z579" s="40"/>
      <c r="AA579" s="299" t="s">
        <v>155</v>
      </c>
      <c r="AB579" s="40" t="e">
        <f>Q579</f>
        <v>#DIV/0!</v>
      </c>
      <c r="AC579" s="40"/>
      <c r="AD579" s="40"/>
      <c r="AE579" s="21"/>
      <c r="AF579" s="21"/>
      <c r="AG579" s="21"/>
      <c r="AR579" s="23"/>
    </row>
    <row r="580" spans="3:44" ht="15" customHeight="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c r="AD580" s="21"/>
      <c r="AE580" s="21"/>
      <c r="AF580" s="21"/>
      <c r="AG580" s="21"/>
      <c r="AR580" s="23"/>
    </row>
    <row r="581" spans="3:44" ht="15" customHeight="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c r="AD581" s="21"/>
      <c r="AE581" s="21"/>
      <c r="AF581" s="21"/>
      <c r="AG581" s="21"/>
      <c r="AR581" s="23"/>
    </row>
    <row r="582" spans="3:44" ht="15" customHeight="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R582" s="23"/>
    </row>
    <row r="583" spans="3:44" ht="15" customHeight="1">
      <c r="C583" s="198"/>
      <c r="D583" s="223" t="s">
        <v>109</v>
      </c>
      <c r="E583" s="40" t="s">
        <v>162</v>
      </c>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21"/>
      <c r="AF583" s="21"/>
      <c r="AG583" s="21"/>
      <c r="AR583" s="23"/>
    </row>
    <row r="584" spans="3:44" ht="15" customHeight="1">
      <c r="C584" s="198"/>
      <c r="D584" s="22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c r="AC584" s="43"/>
      <c r="AD584" s="43"/>
      <c r="AE584" s="21"/>
      <c r="AF584" s="21"/>
      <c r="AG584" s="21"/>
      <c r="AR584" s="23"/>
    </row>
    <row r="585" spans="3:44" ht="15" customHeight="1">
      <c r="E585" s="227" t="s">
        <v>73</v>
      </c>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c r="AD585" s="21"/>
      <c r="AE585" s="21"/>
      <c r="AF585" s="21"/>
      <c r="AG585" s="21"/>
      <c r="AR585" s="23"/>
    </row>
    <row r="586" spans="3:44" ht="15" customHeight="1">
      <c r="D586" s="227"/>
      <c r="E586" s="21"/>
      <c r="F586" s="21" t="s">
        <v>163</v>
      </c>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R586" s="23"/>
    </row>
    <row r="587" spans="3:44" ht="15" customHeight="1">
      <c r="D587" s="227"/>
      <c r="E587" s="21"/>
      <c r="F587" s="21" t="s">
        <v>142</v>
      </c>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c r="AD587" s="21"/>
      <c r="AE587" s="21"/>
      <c r="AF587" s="21"/>
      <c r="AG587" s="21"/>
      <c r="AR587" s="23"/>
    </row>
    <row r="588" spans="3:44" ht="15" customHeight="1">
      <c r="D588" s="21"/>
      <c r="E588" s="21"/>
      <c r="F588" s="21"/>
      <c r="G588" s="228">
        <v>22</v>
      </c>
      <c r="H588" s="228"/>
      <c r="I588" s="266" t="s">
        <v>12</v>
      </c>
      <c r="J588" s="228" t="s">
        <v>81</v>
      </c>
      <c r="K588" s="228"/>
      <c r="L588" s="228"/>
      <c r="M588" s="21"/>
      <c r="N588" s="280">
        <f>G588</f>
        <v>22</v>
      </c>
      <c r="O588" s="280"/>
      <c r="P588" s="337" t="s">
        <v>46</v>
      </c>
      <c r="Q588" s="40">
        <f>J589</f>
        <v>200000</v>
      </c>
      <c r="R588" s="40"/>
      <c r="S588" s="266" t="s">
        <v>12</v>
      </c>
      <c r="T588" s="326">
        <f>G589</f>
        <v>100</v>
      </c>
      <c r="U588" s="326"/>
      <c r="V588" s="338" t="s">
        <v>46</v>
      </c>
      <c r="W588" s="280" t="str">
        <f>J588</f>
        <v>X</v>
      </c>
      <c r="X588" s="280"/>
      <c r="Y588" s="21"/>
      <c r="Z588" s="21"/>
      <c r="AA588" s="21"/>
      <c r="AB588" s="21"/>
      <c r="AC588" s="21"/>
      <c r="AD588" s="21"/>
      <c r="AE588" s="21"/>
      <c r="AF588" s="21"/>
      <c r="AG588" s="21"/>
      <c r="AR588" s="23"/>
    </row>
    <row r="589" spans="3:44" ht="15" customHeight="1">
      <c r="D589" s="21"/>
      <c r="E589" s="21"/>
      <c r="F589" s="21"/>
      <c r="G589" s="266">
        <v>100</v>
      </c>
      <c r="H589" s="266"/>
      <c r="I589" s="266"/>
      <c r="J589" s="229">
        <v>200000</v>
      </c>
      <c r="K589" s="229"/>
      <c r="L589" s="229"/>
      <c r="M589" s="21"/>
      <c r="N589" s="21"/>
      <c r="O589" s="21"/>
      <c r="P589" s="266"/>
      <c r="Q589" s="266"/>
      <c r="R589" s="21"/>
      <c r="S589" s="266"/>
      <c r="T589" s="329"/>
      <c r="U589" s="21"/>
      <c r="V589" s="21"/>
      <c r="W589" s="21"/>
      <c r="X589" s="21"/>
      <c r="Y589" s="21"/>
      <c r="Z589" s="21"/>
      <c r="AA589" s="21"/>
      <c r="AB589" s="21"/>
      <c r="AC589" s="21"/>
      <c r="AD589" s="21"/>
      <c r="AE589" s="21"/>
      <c r="AF589" s="21"/>
      <c r="AG589" s="21"/>
      <c r="AR589" s="23"/>
    </row>
    <row r="590" spans="3:44" ht="15" customHeight="1">
      <c r="D590" s="21"/>
      <c r="E590" s="263" t="s">
        <v>80</v>
      </c>
      <c r="F590" s="263"/>
      <c r="G590" s="263"/>
      <c r="H590" s="263"/>
      <c r="I590" s="263"/>
      <c r="J590" s="263"/>
      <c r="K590" s="263"/>
      <c r="L590" s="263"/>
      <c r="M590" s="263"/>
      <c r="N590" s="263"/>
      <c r="O590" s="263"/>
      <c r="P590" s="263"/>
      <c r="Q590" s="263"/>
      <c r="R590" s="263"/>
      <c r="S590" s="263"/>
      <c r="T590" s="263"/>
      <c r="U590" s="263"/>
      <c r="V590" s="263"/>
      <c r="W590" s="263"/>
      <c r="X590" s="263"/>
      <c r="Y590" s="263"/>
      <c r="Z590" s="263"/>
      <c r="AA590" s="263"/>
      <c r="AB590" s="21"/>
      <c r="AC590" s="21"/>
      <c r="AD590" s="21"/>
      <c r="AE590" s="21"/>
      <c r="AF590" s="21"/>
      <c r="AG590" s="21"/>
      <c r="AR590" s="23"/>
    </row>
    <row r="591" spans="3:44" ht="15" customHeight="1">
      <c r="D591" s="21"/>
      <c r="E591" s="264"/>
      <c r="F591" s="264"/>
      <c r="G591" s="264"/>
      <c r="H591" s="264"/>
      <c r="I591" s="264"/>
      <c r="J591" s="264"/>
      <c r="K591" s="264"/>
      <c r="L591" s="264"/>
      <c r="M591" s="264"/>
      <c r="N591" s="265" t="s">
        <v>38</v>
      </c>
      <c r="O591" s="264"/>
      <c r="P591" s="264"/>
      <c r="Q591" s="264"/>
      <c r="R591" s="264"/>
      <c r="S591" s="264"/>
      <c r="T591" s="264"/>
      <c r="U591" s="264"/>
      <c r="V591" s="264"/>
      <c r="W591" s="264"/>
      <c r="X591" s="264"/>
      <c r="Y591" s="264"/>
      <c r="Z591" s="264"/>
      <c r="AA591" s="264"/>
      <c r="AB591" s="21"/>
      <c r="AC591" s="21"/>
      <c r="AD591" s="21"/>
      <c r="AE591" s="21"/>
      <c r="AF591" s="21"/>
      <c r="AG591" s="21"/>
      <c r="AR591" s="23"/>
    </row>
    <row r="592" spans="3:44" ht="15" customHeight="1">
      <c r="D592" s="21"/>
      <c r="E592" s="262"/>
      <c r="F592" s="236"/>
      <c r="G592" s="237"/>
      <c r="H592" s="266" t="s">
        <v>12</v>
      </c>
      <c r="I592" s="330" t="s">
        <v>81</v>
      </c>
      <c r="J592" s="330"/>
      <c r="K592" s="21"/>
      <c r="L592" s="21"/>
      <c r="M592" s="21"/>
      <c r="N592" s="238">
        <f>F593</f>
        <v>0</v>
      </c>
      <c r="O592" s="239" t="s">
        <v>81</v>
      </c>
      <c r="P592" s="42" t="s">
        <v>12</v>
      </c>
      <c r="Q592" s="40"/>
      <c r="R592" s="40"/>
      <c r="S592" s="44" t="s">
        <v>46</v>
      </c>
      <c r="T592" s="40"/>
      <c r="U592" s="40"/>
      <c r="V592" s="21"/>
      <c r="W592" s="21"/>
      <c r="X592" s="21"/>
      <c r="Y592" s="21"/>
      <c r="Z592" s="21"/>
      <c r="AA592" s="21"/>
      <c r="AB592" s="21"/>
      <c r="AC592" s="21"/>
      <c r="AD592" s="21"/>
      <c r="AE592" s="21"/>
      <c r="AF592" s="21"/>
      <c r="AG592" s="21"/>
      <c r="AR592" s="23"/>
    </row>
    <row r="593" spans="3:47" ht="15" customHeight="1">
      <c r="D593" s="21"/>
      <c r="E593" s="262"/>
      <c r="F593" s="236"/>
      <c r="G593" s="237"/>
      <c r="H593" s="266"/>
      <c r="I593" s="331"/>
      <c r="J593" s="331"/>
      <c r="K593" s="21"/>
      <c r="L593" s="21"/>
      <c r="M593" s="21"/>
      <c r="N593" s="238">
        <f>N592</f>
        <v>0</v>
      </c>
      <c r="O593" s="239" t="s">
        <v>81</v>
      </c>
      <c r="P593" s="42" t="s">
        <v>12</v>
      </c>
      <c r="Q593" s="280">
        <f>Q592*T592</f>
        <v>0</v>
      </c>
      <c r="R593" s="280"/>
      <c r="S593" s="280"/>
      <c r="T593" s="21"/>
      <c r="U593" s="21"/>
      <c r="V593" s="21"/>
      <c r="W593" s="21"/>
      <c r="X593" s="247"/>
      <c r="Y593" s="247"/>
      <c r="Z593" s="247"/>
      <c r="AA593" s="247"/>
      <c r="AB593" s="247"/>
      <c r="AC593" s="21"/>
      <c r="AD593" s="21"/>
      <c r="AE593" s="21"/>
      <c r="AF593" s="21"/>
      <c r="AG593" s="21"/>
      <c r="AR593" s="334"/>
      <c r="AU593" s="4" t="s">
        <v>102</v>
      </c>
    </row>
    <row r="594" spans="3:47" ht="15" customHeight="1">
      <c r="D594" s="21"/>
      <c r="E594" s="262"/>
      <c r="F594" s="262"/>
      <c r="G594" s="262"/>
      <c r="H594" s="21"/>
      <c r="I594" s="21"/>
      <c r="J594" s="21"/>
      <c r="K594" s="21"/>
      <c r="L594" s="21"/>
      <c r="M594" s="21"/>
      <c r="N594" s="238"/>
      <c r="O594" s="239" t="s">
        <v>81</v>
      </c>
      <c r="P594" s="42" t="s">
        <v>12</v>
      </c>
      <c r="Q594" s="281">
        <f>Q593</f>
        <v>0</v>
      </c>
      <c r="R594" s="281"/>
      <c r="S594" s="281"/>
      <c r="T594" s="21"/>
      <c r="U594" s="21"/>
      <c r="V594" s="21"/>
      <c r="W594" s="21"/>
      <c r="X594" s="21"/>
      <c r="Y594" s="21"/>
      <c r="Z594" s="21"/>
      <c r="AA594" s="21"/>
      <c r="AB594" s="21"/>
      <c r="AC594" s="21"/>
      <c r="AD594" s="21"/>
      <c r="AE594" s="21"/>
      <c r="AF594" s="21"/>
      <c r="AG594" s="21"/>
      <c r="AR594" s="334"/>
      <c r="AU594" s="4" t="s">
        <v>105</v>
      </c>
    </row>
    <row r="595" spans="3:47" ht="15" customHeight="1">
      <c r="D595" s="21"/>
      <c r="E595" s="262"/>
      <c r="F595" s="262"/>
      <c r="G595" s="262"/>
      <c r="H595" s="21"/>
      <c r="I595" s="21"/>
      <c r="J595" s="21"/>
      <c r="K595" s="21"/>
      <c r="L595" s="21"/>
      <c r="M595" s="21"/>
      <c r="N595" s="21"/>
      <c r="O595" s="21"/>
      <c r="P595" s="21"/>
      <c r="Q595" s="321">
        <f>N593</f>
        <v>0</v>
      </c>
      <c r="R595" s="321"/>
      <c r="S595" s="321"/>
      <c r="T595" s="21"/>
      <c r="U595" s="21"/>
      <c r="V595" s="21"/>
      <c r="W595" s="21"/>
      <c r="X595" s="21"/>
      <c r="Y595" s="21"/>
      <c r="Z595" s="21"/>
      <c r="AA595" s="21"/>
      <c r="AB595" s="21"/>
      <c r="AC595" s="21"/>
      <c r="AD595" s="247" t="e">
        <f>IF(Q596=44000,AU593,AU594)</f>
        <v>#DIV/0!</v>
      </c>
      <c r="AE595" s="21"/>
      <c r="AF595" s="21"/>
      <c r="AG595" s="21"/>
      <c r="AR595" s="23"/>
    </row>
    <row r="596" spans="3:47" ht="15" customHeight="1">
      <c r="D596" s="21"/>
      <c r="E596" s="262"/>
      <c r="F596" s="262"/>
      <c r="G596" s="262"/>
      <c r="H596" s="21"/>
      <c r="I596" s="21"/>
      <c r="J596" s="21"/>
      <c r="K596" s="21"/>
      <c r="L596" s="21"/>
      <c r="M596" s="21"/>
      <c r="N596" s="21"/>
      <c r="O596" s="270" t="str">
        <f>O594</f>
        <v>X</v>
      </c>
      <c r="P596" s="271" t="s">
        <v>12</v>
      </c>
      <c r="Q596" s="39" t="e">
        <f>Q594/Q595</f>
        <v>#DIV/0!</v>
      </c>
      <c r="R596" s="39"/>
      <c r="S596" s="39"/>
      <c r="T596" s="21" t="s">
        <v>153</v>
      </c>
      <c r="U596" s="21">
        <f>G588</f>
        <v>22</v>
      </c>
      <c r="V596" s="21" t="s">
        <v>143</v>
      </c>
      <c r="W596" s="21" t="s">
        <v>154</v>
      </c>
      <c r="X596" s="40">
        <f>J589</f>
        <v>200000</v>
      </c>
      <c r="Y596" s="40"/>
      <c r="Z596" s="40"/>
      <c r="AA596" s="21" t="s">
        <v>155</v>
      </c>
      <c r="AB596" s="40" t="e">
        <f>Q596</f>
        <v>#DIV/0!</v>
      </c>
      <c r="AC596" s="40"/>
      <c r="AD596" s="40"/>
      <c r="AE596" s="21"/>
      <c r="AF596" s="21"/>
      <c r="AG596" s="21"/>
      <c r="AR596" s="23"/>
    </row>
    <row r="597" spans="3:47" ht="15" customHeight="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c r="AD597" s="21"/>
      <c r="AE597" s="21"/>
      <c r="AF597" s="21"/>
      <c r="AG597" s="21"/>
      <c r="AR597" s="23"/>
    </row>
    <row r="598" spans="3:47" ht="15" customHeight="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c r="AD598" s="21"/>
      <c r="AE598" s="21"/>
      <c r="AF598" s="21"/>
      <c r="AG598" s="21"/>
      <c r="AR598" s="23"/>
    </row>
    <row r="599" spans="3:47" ht="15" customHeight="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c r="AD599" s="21"/>
      <c r="AE599" s="21"/>
      <c r="AF599" s="21"/>
      <c r="AG599" s="21"/>
      <c r="AR599" s="23"/>
    </row>
    <row r="600" spans="3:47" ht="15" customHeight="1">
      <c r="C600" s="198"/>
      <c r="D600" s="223" t="s">
        <v>116</v>
      </c>
      <c r="E600" s="43" t="s">
        <v>164</v>
      </c>
      <c r="F600" s="43"/>
      <c r="G600" s="43"/>
      <c r="H600" s="43"/>
      <c r="I600" s="43"/>
      <c r="J600" s="43"/>
      <c r="K600" s="43"/>
      <c r="L600" s="43"/>
      <c r="M600" s="43"/>
      <c r="N600" s="43"/>
      <c r="O600" s="43"/>
      <c r="P600" s="43"/>
      <c r="Q600" s="43"/>
      <c r="R600" s="43"/>
      <c r="S600" s="43"/>
      <c r="T600" s="43"/>
      <c r="U600" s="43"/>
      <c r="V600" s="43"/>
      <c r="W600" s="43"/>
      <c r="X600" s="43"/>
      <c r="Y600" s="43"/>
      <c r="Z600" s="43"/>
      <c r="AA600" s="43"/>
      <c r="AB600" s="43"/>
      <c r="AC600" s="43"/>
      <c r="AD600" s="43"/>
      <c r="AE600" s="21"/>
      <c r="AF600" s="21"/>
      <c r="AG600" s="21"/>
      <c r="AR600" s="23"/>
    </row>
    <row r="601" spans="3:47" ht="15" customHeight="1">
      <c r="D601" s="339"/>
      <c r="E601" s="43" t="s">
        <v>165</v>
      </c>
      <c r="F601" s="43"/>
      <c r="G601" s="43"/>
      <c r="H601" s="43"/>
      <c r="I601" s="43"/>
      <c r="J601" s="43"/>
      <c r="K601" s="43"/>
      <c r="L601" s="43"/>
      <c r="M601" s="43"/>
      <c r="N601" s="43"/>
      <c r="O601" s="43"/>
      <c r="P601" s="43"/>
      <c r="Q601" s="43"/>
      <c r="R601" s="43"/>
      <c r="S601" s="43"/>
      <c r="T601" s="43"/>
      <c r="U601" s="43"/>
      <c r="V601" s="43"/>
      <c r="W601" s="43"/>
      <c r="X601" s="43"/>
      <c r="Y601" s="43"/>
      <c r="Z601" s="43"/>
      <c r="AA601" s="43"/>
      <c r="AB601" s="43"/>
      <c r="AC601" s="43"/>
      <c r="AD601" s="43"/>
      <c r="AE601" s="21"/>
      <c r="AF601" s="21"/>
      <c r="AG601" s="21"/>
      <c r="AR601" s="23"/>
    </row>
    <row r="602" spans="3:47" ht="15" customHeight="1">
      <c r="D602" s="339"/>
      <c r="E602" s="340"/>
      <c r="F602" s="340"/>
      <c r="G602" s="340"/>
      <c r="H602" s="340"/>
      <c r="I602" s="340"/>
      <c r="J602" s="340"/>
      <c r="K602" s="340"/>
      <c r="L602" s="340"/>
      <c r="M602" s="340"/>
      <c r="N602" s="340"/>
      <c r="O602" s="340"/>
      <c r="P602" s="340"/>
      <c r="Q602" s="340"/>
      <c r="R602" s="340"/>
      <c r="S602" s="340"/>
      <c r="T602" s="340"/>
      <c r="U602" s="340"/>
      <c r="V602" s="340"/>
      <c r="W602" s="340"/>
      <c r="X602" s="340"/>
      <c r="Y602" s="340"/>
      <c r="Z602" s="340"/>
      <c r="AA602" s="340"/>
      <c r="AB602" s="340"/>
      <c r="AC602" s="340"/>
      <c r="AD602" s="340"/>
      <c r="AE602" s="21"/>
      <c r="AF602" s="21"/>
      <c r="AG602" s="21"/>
      <c r="AR602" s="23"/>
    </row>
    <row r="603" spans="3:47" ht="15" customHeight="1">
      <c r="D603" s="21"/>
      <c r="E603" s="21"/>
      <c r="F603" s="227" t="s">
        <v>73</v>
      </c>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c r="AD603" s="21"/>
      <c r="AE603" s="21"/>
      <c r="AF603" s="21"/>
      <c r="AG603" s="21"/>
      <c r="AR603" s="23"/>
    </row>
    <row r="604" spans="3:47" ht="15" customHeight="1">
      <c r="D604" s="227"/>
      <c r="E604" s="21"/>
      <c r="F604" s="21" t="s">
        <v>166</v>
      </c>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R604" s="23"/>
    </row>
    <row r="605" spans="3:47" ht="15" customHeight="1">
      <c r="D605" s="227"/>
      <c r="E605" s="21"/>
      <c r="F605" s="21" t="s">
        <v>142</v>
      </c>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R605" s="23"/>
    </row>
    <row r="606" spans="3:47" ht="15" customHeight="1">
      <c r="D606" s="21"/>
      <c r="E606" s="21"/>
      <c r="F606" s="21"/>
      <c r="G606" s="228">
        <v>22</v>
      </c>
      <c r="H606" s="228"/>
      <c r="I606" s="266" t="s">
        <v>12</v>
      </c>
      <c r="J606" s="228" t="s">
        <v>81</v>
      </c>
      <c r="K606" s="228"/>
      <c r="L606" s="228"/>
      <c r="M606" s="21"/>
      <c r="N606" s="280">
        <f>G606</f>
        <v>22</v>
      </c>
      <c r="O606" s="280"/>
      <c r="P606" s="129" t="s">
        <v>46</v>
      </c>
      <c r="Q606" s="40">
        <f>J607</f>
        <v>520000</v>
      </c>
      <c r="R606" s="40"/>
      <c r="S606" s="266" t="s">
        <v>12</v>
      </c>
      <c r="T606" s="326">
        <f>G607</f>
        <v>100</v>
      </c>
      <c r="U606" s="326"/>
      <c r="V606" s="42" t="s">
        <v>46</v>
      </c>
      <c r="W606" s="280" t="str">
        <f>J606</f>
        <v>X</v>
      </c>
      <c r="X606" s="280"/>
      <c r="Y606" s="21"/>
      <c r="Z606" s="21"/>
      <c r="AA606" s="21"/>
      <c r="AB606" s="21"/>
      <c r="AC606" s="21"/>
      <c r="AD606" s="21"/>
      <c r="AE606" s="21"/>
      <c r="AF606" s="21"/>
      <c r="AG606" s="21"/>
      <c r="AR606" s="23"/>
    </row>
    <row r="607" spans="3:47" ht="15" customHeight="1">
      <c r="D607" s="21"/>
      <c r="E607" s="21"/>
      <c r="F607" s="21"/>
      <c r="G607" s="266">
        <v>100</v>
      </c>
      <c r="H607" s="266"/>
      <c r="I607" s="266"/>
      <c r="J607" s="229">
        <v>520000</v>
      </c>
      <c r="K607" s="229"/>
      <c r="L607" s="229"/>
      <c r="M607" s="21"/>
      <c r="N607" s="21"/>
      <c r="O607" s="21"/>
      <c r="P607" s="266"/>
      <c r="Q607" s="266"/>
      <c r="R607" s="21"/>
      <c r="S607" s="266"/>
      <c r="T607" s="329"/>
      <c r="U607" s="21"/>
      <c r="V607" s="21"/>
      <c r="W607" s="21"/>
      <c r="X607" s="21"/>
      <c r="Y607" s="21"/>
      <c r="Z607" s="21"/>
      <c r="AA607" s="21"/>
      <c r="AB607" s="21"/>
      <c r="AC607" s="21"/>
      <c r="AD607" s="21"/>
      <c r="AE607" s="21"/>
      <c r="AF607" s="21"/>
      <c r="AG607" s="21"/>
      <c r="AR607" s="23"/>
    </row>
    <row r="608" spans="3:47" ht="15" customHeight="1">
      <c r="D608" s="21"/>
      <c r="E608" s="263" t="s">
        <v>80</v>
      </c>
      <c r="F608" s="263"/>
      <c r="G608" s="263"/>
      <c r="H608" s="263"/>
      <c r="I608" s="263"/>
      <c r="J608" s="263"/>
      <c r="K608" s="263"/>
      <c r="L608" s="263"/>
      <c r="M608" s="263"/>
      <c r="N608" s="263"/>
      <c r="O608" s="263"/>
      <c r="P608" s="263"/>
      <c r="Q608" s="263"/>
      <c r="R608" s="263"/>
      <c r="S608" s="263"/>
      <c r="T608" s="263"/>
      <c r="U608" s="263"/>
      <c r="V608" s="263"/>
      <c r="W608" s="263"/>
      <c r="X608" s="263"/>
      <c r="Y608" s="263"/>
      <c r="Z608" s="263"/>
      <c r="AA608" s="263"/>
      <c r="AB608" s="21"/>
      <c r="AC608" s="21"/>
      <c r="AD608" s="21"/>
      <c r="AE608" s="21"/>
      <c r="AF608" s="21"/>
      <c r="AG608" s="21"/>
      <c r="AR608" s="23"/>
    </row>
    <row r="609" spans="3:47" ht="15" customHeight="1">
      <c r="D609" s="21"/>
      <c r="E609" s="264"/>
      <c r="F609" s="264"/>
      <c r="G609" s="264"/>
      <c r="H609" s="264"/>
      <c r="I609" s="264"/>
      <c r="J609" s="264"/>
      <c r="K609" s="264"/>
      <c r="L609" s="264"/>
      <c r="M609" s="264"/>
      <c r="N609" s="265" t="s">
        <v>38</v>
      </c>
      <c r="O609" s="264"/>
      <c r="P609" s="264"/>
      <c r="Q609" s="264"/>
      <c r="R609" s="264"/>
      <c r="S609" s="264"/>
      <c r="T609" s="264"/>
      <c r="U609" s="264"/>
      <c r="V609" s="264"/>
      <c r="W609" s="264"/>
      <c r="X609" s="264"/>
      <c r="Y609" s="264"/>
      <c r="Z609" s="264"/>
      <c r="AA609" s="264"/>
      <c r="AB609" s="21"/>
      <c r="AC609" s="21"/>
      <c r="AD609" s="21"/>
      <c r="AE609" s="21"/>
      <c r="AF609" s="21"/>
      <c r="AG609" s="21"/>
      <c r="AR609" s="23"/>
    </row>
    <row r="610" spans="3:47" ht="15" customHeight="1">
      <c r="D610" s="21"/>
      <c r="E610" s="262"/>
      <c r="F610" s="236"/>
      <c r="G610" s="237"/>
      <c r="H610" s="229" t="s">
        <v>12</v>
      </c>
      <c r="I610" s="330" t="s">
        <v>81</v>
      </c>
      <c r="J610" s="330"/>
      <c r="K610" s="21"/>
      <c r="L610" s="21"/>
      <c r="M610" s="21"/>
      <c r="N610" s="238">
        <f>F611</f>
        <v>0</v>
      </c>
      <c r="O610" s="239" t="s">
        <v>81</v>
      </c>
      <c r="P610" s="42" t="s">
        <v>12</v>
      </c>
      <c r="Q610" s="40"/>
      <c r="R610" s="40"/>
      <c r="S610" s="21" t="s">
        <v>46</v>
      </c>
      <c r="T610" s="40"/>
      <c r="U610" s="40"/>
      <c r="V610" s="21"/>
      <c r="W610" s="21"/>
      <c r="X610" s="21"/>
      <c r="Y610" s="21"/>
      <c r="Z610" s="21"/>
      <c r="AA610" s="21"/>
      <c r="AB610" s="21"/>
      <c r="AC610" s="21"/>
      <c r="AD610" s="21"/>
      <c r="AE610" s="21"/>
      <c r="AF610" s="21"/>
      <c r="AG610" s="21"/>
      <c r="AR610" s="23"/>
    </row>
    <row r="611" spans="3:47" ht="15" customHeight="1">
      <c r="D611" s="21"/>
      <c r="E611" s="262"/>
      <c r="F611" s="236"/>
      <c r="G611" s="237"/>
      <c r="H611" s="229"/>
      <c r="I611" s="331"/>
      <c r="J611" s="331"/>
      <c r="K611" s="21"/>
      <c r="L611" s="21"/>
      <c r="M611" s="21"/>
      <c r="N611" s="238">
        <f>N610</f>
        <v>0</v>
      </c>
      <c r="O611" s="239" t="s">
        <v>81</v>
      </c>
      <c r="P611" s="42" t="s">
        <v>12</v>
      </c>
      <c r="Q611" s="280">
        <f>Q610*T610</f>
        <v>0</v>
      </c>
      <c r="R611" s="280"/>
      <c r="S611" s="280"/>
      <c r="T611" s="21"/>
      <c r="U611" s="21"/>
      <c r="V611" s="21"/>
      <c r="W611" s="21"/>
      <c r="X611" s="247"/>
      <c r="Y611" s="247"/>
      <c r="Z611" s="247"/>
      <c r="AA611" s="247"/>
      <c r="AB611" s="247"/>
      <c r="AC611" s="21"/>
      <c r="AD611" s="21"/>
      <c r="AE611" s="21"/>
      <c r="AF611" s="21"/>
      <c r="AG611" s="21"/>
      <c r="AR611" s="334"/>
      <c r="AU611" s="4" t="s">
        <v>102</v>
      </c>
    </row>
    <row r="612" spans="3:47" ht="15" customHeight="1">
      <c r="D612" s="21"/>
      <c r="E612" s="262"/>
      <c r="F612" s="262"/>
      <c r="G612" s="262"/>
      <c r="H612" s="21"/>
      <c r="I612" s="21"/>
      <c r="J612" s="21"/>
      <c r="K612" s="21"/>
      <c r="L612" s="21"/>
      <c r="M612" s="21"/>
      <c r="N612" s="238"/>
      <c r="O612" s="239" t="s">
        <v>81</v>
      </c>
      <c r="P612" s="42" t="s">
        <v>12</v>
      </c>
      <c r="Q612" s="281">
        <f>Q611</f>
        <v>0</v>
      </c>
      <c r="R612" s="281"/>
      <c r="S612" s="281"/>
      <c r="T612" s="21"/>
      <c r="U612" s="21"/>
      <c r="V612" s="21"/>
      <c r="W612" s="21"/>
      <c r="X612" s="21"/>
      <c r="Y612" s="21"/>
      <c r="Z612" s="21"/>
      <c r="AA612" s="21"/>
      <c r="AB612" s="21"/>
      <c r="AC612" s="21"/>
      <c r="AD612" s="21"/>
      <c r="AE612" s="21"/>
      <c r="AF612" s="21"/>
      <c r="AG612" s="21"/>
      <c r="AR612" s="334"/>
      <c r="AU612" s="4" t="s">
        <v>105</v>
      </c>
    </row>
    <row r="613" spans="3:47" ht="15" customHeight="1">
      <c r="D613" s="21"/>
      <c r="E613" s="262"/>
      <c r="F613" s="262"/>
      <c r="G613" s="262"/>
      <c r="H613" s="21"/>
      <c r="I613" s="21"/>
      <c r="J613" s="21"/>
      <c r="K613" s="21"/>
      <c r="L613" s="21"/>
      <c r="M613" s="21"/>
      <c r="N613" s="21"/>
      <c r="O613" s="21"/>
      <c r="P613" s="21"/>
      <c r="Q613" s="321">
        <f>N611</f>
        <v>0</v>
      </c>
      <c r="R613" s="321"/>
      <c r="S613" s="321"/>
      <c r="T613" s="21"/>
      <c r="U613" s="21"/>
      <c r="V613" s="21"/>
      <c r="W613" s="21"/>
      <c r="X613" s="21"/>
      <c r="Y613" s="21"/>
      <c r="Z613" s="21"/>
      <c r="AA613" s="21"/>
      <c r="AB613" s="21"/>
      <c r="AC613" s="21"/>
      <c r="AD613" s="247" t="e">
        <f>IF(Q614=114400,AU611,AU612)</f>
        <v>#DIV/0!</v>
      </c>
      <c r="AE613" s="21"/>
      <c r="AF613" s="21"/>
      <c r="AG613" s="21"/>
      <c r="AR613" s="23"/>
    </row>
    <row r="614" spans="3:47" ht="15" customHeight="1">
      <c r="D614" s="21"/>
      <c r="E614" s="262"/>
      <c r="F614" s="262"/>
      <c r="G614" s="262"/>
      <c r="H614" s="21"/>
      <c r="I614" s="21"/>
      <c r="J614" s="21"/>
      <c r="K614" s="21"/>
      <c r="L614" s="21"/>
      <c r="M614" s="21"/>
      <c r="N614" s="21"/>
      <c r="O614" s="270" t="str">
        <f>O612</f>
        <v>X</v>
      </c>
      <c r="P614" s="271" t="s">
        <v>12</v>
      </c>
      <c r="Q614" s="39" t="e">
        <f>Q612/Q613</f>
        <v>#DIV/0!</v>
      </c>
      <c r="R614" s="39"/>
      <c r="S614" s="39"/>
      <c r="T614" s="21" t="s">
        <v>153</v>
      </c>
      <c r="U614" s="21">
        <f>G606</f>
        <v>22</v>
      </c>
      <c r="V614" s="21" t="s">
        <v>143</v>
      </c>
      <c r="W614" s="21" t="s">
        <v>154</v>
      </c>
      <c r="X614" s="40">
        <f>J607</f>
        <v>520000</v>
      </c>
      <c r="Y614" s="40"/>
      <c r="Z614" s="40"/>
      <c r="AA614" s="21" t="s">
        <v>155</v>
      </c>
      <c r="AB614" s="40" t="e">
        <f>Q614</f>
        <v>#DIV/0!</v>
      </c>
      <c r="AC614" s="40"/>
      <c r="AD614" s="40"/>
      <c r="AE614" s="21"/>
      <c r="AF614" s="21"/>
      <c r="AG614" s="21"/>
      <c r="AR614" s="23"/>
    </row>
    <row r="615" spans="3:47" ht="15" customHeight="1">
      <c r="D615" s="21"/>
      <c r="E615" s="262"/>
      <c r="F615" s="262"/>
      <c r="G615" s="262"/>
      <c r="H615" s="21"/>
      <c r="I615" s="21"/>
      <c r="J615" s="21"/>
      <c r="K615" s="21"/>
      <c r="L615" s="21"/>
      <c r="M615" s="21"/>
      <c r="N615" s="21"/>
      <c r="O615" s="270"/>
      <c r="P615" s="271"/>
      <c r="Q615" s="42"/>
      <c r="R615" s="42"/>
      <c r="S615" s="42"/>
      <c r="T615" s="21"/>
      <c r="U615" s="21"/>
      <c r="V615" s="21"/>
      <c r="W615" s="21"/>
      <c r="X615" s="43"/>
      <c r="Y615" s="43"/>
      <c r="Z615" s="43"/>
      <c r="AA615" s="21"/>
      <c r="AB615" s="43"/>
      <c r="AC615" s="43"/>
      <c r="AD615" s="43"/>
      <c r="AE615" s="21"/>
      <c r="AF615" s="21"/>
      <c r="AG615" s="21"/>
      <c r="AR615" s="23"/>
    </row>
    <row r="616" spans="3:47" ht="15" customHeight="1">
      <c r="D616" s="21"/>
      <c r="E616" s="262"/>
      <c r="F616" s="262"/>
      <c r="G616" s="262"/>
      <c r="H616" s="21"/>
      <c r="I616" s="21"/>
      <c r="J616" s="21"/>
      <c r="K616" s="21"/>
      <c r="L616" s="21"/>
      <c r="M616" s="21"/>
      <c r="N616" s="21"/>
      <c r="O616" s="270"/>
      <c r="P616" s="271"/>
      <c r="Q616" s="42"/>
      <c r="R616" s="42"/>
      <c r="S616" s="42"/>
      <c r="T616" s="21"/>
      <c r="U616" s="21"/>
      <c r="V616" s="21"/>
      <c r="W616" s="21"/>
      <c r="X616" s="43"/>
      <c r="Y616" s="43"/>
      <c r="Z616" s="43"/>
      <c r="AA616" s="21"/>
      <c r="AB616" s="43"/>
      <c r="AC616" s="43"/>
      <c r="AD616" s="43"/>
      <c r="AE616" s="21"/>
      <c r="AF616" s="21"/>
      <c r="AG616" s="21"/>
      <c r="AR616" s="23"/>
    </row>
    <row r="617" spans="3:47" ht="15" customHeight="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R617" s="23"/>
    </row>
    <row r="618" spans="3:47" ht="15" customHeight="1">
      <c r="C618" s="198"/>
      <c r="D618" s="223" t="s">
        <v>118</v>
      </c>
      <c r="E618" s="43" t="s">
        <v>167</v>
      </c>
      <c r="F618" s="43"/>
      <c r="G618" s="43"/>
      <c r="H618" s="43"/>
      <c r="I618" s="43"/>
      <c r="J618" s="43"/>
      <c r="K618" s="43"/>
      <c r="L618" s="43"/>
      <c r="M618" s="43"/>
      <c r="N618" s="43"/>
      <c r="O618" s="43"/>
      <c r="P618" s="43"/>
      <c r="Q618" s="43"/>
      <c r="R618" s="43"/>
      <c r="S618" s="43"/>
      <c r="T618" s="43"/>
      <c r="U618" s="43"/>
      <c r="V618" s="43"/>
      <c r="W618" s="43"/>
      <c r="X618" s="43"/>
      <c r="Y618" s="43"/>
      <c r="Z618" s="43"/>
      <c r="AA618" s="43"/>
      <c r="AB618" s="43"/>
      <c r="AC618" s="43"/>
      <c r="AD618" s="43"/>
      <c r="AE618" s="21"/>
      <c r="AF618" s="21"/>
      <c r="AG618" s="21"/>
      <c r="AR618" s="23"/>
    </row>
    <row r="619" spans="3:47" ht="15" customHeight="1">
      <c r="D619" s="341"/>
      <c r="E619" s="342" t="s">
        <v>168</v>
      </c>
      <c r="F619" s="43"/>
      <c r="G619" s="43"/>
      <c r="H619" s="43"/>
      <c r="I619" s="43"/>
      <c r="J619" s="43"/>
      <c r="K619" s="43"/>
      <c r="L619" s="43"/>
      <c r="M619" s="43"/>
      <c r="N619" s="43"/>
      <c r="O619" s="43"/>
      <c r="P619" s="43"/>
      <c r="Q619" s="43"/>
      <c r="R619" s="43"/>
      <c r="S619" s="43"/>
      <c r="T619" s="43"/>
      <c r="U619" s="43"/>
      <c r="V619" s="43"/>
      <c r="W619" s="43"/>
      <c r="X619" s="43"/>
      <c r="Y619" s="43"/>
      <c r="Z619" s="43"/>
      <c r="AA619" s="43"/>
      <c r="AB619" s="43"/>
      <c r="AC619" s="43"/>
      <c r="AD619" s="43"/>
      <c r="AE619" s="21"/>
      <c r="AF619" s="21"/>
      <c r="AG619" s="21"/>
      <c r="AR619" s="23"/>
    </row>
    <row r="620" spans="3:47" ht="15" customHeight="1">
      <c r="D620" s="341"/>
      <c r="F620" s="340"/>
      <c r="G620" s="340"/>
      <c r="H620" s="340"/>
      <c r="I620" s="340"/>
      <c r="J620" s="340"/>
      <c r="K620" s="340"/>
      <c r="L620" s="340"/>
      <c r="M620" s="340"/>
      <c r="N620" s="340"/>
      <c r="O620" s="340"/>
      <c r="P620" s="340"/>
      <c r="Q620" s="340"/>
      <c r="R620" s="340"/>
      <c r="S620" s="340"/>
      <c r="T620" s="340"/>
      <c r="U620" s="340"/>
      <c r="V620" s="340"/>
      <c r="W620" s="340"/>
      <c r="X620" s="340"/>
      <c r="Y620" s="340"/>
      <c r="Z620" s="340"/>
      <c r="AA620" s="340"/>
      <c r="AB620" s="340"/>
      <c r="AC620" s="340"/>
      <c r="AD620" s="340"/>
      <c r="AE620" s="21"/>
      <c r="AF620" s="21"/>
      <c r="AG620" s="21"/>
      <c r="AR620" s="23"/>
    </row>
    <row r="621" spans="3:47" ht="15" customHeight="1">
      <c r="D621" s="21"/>
      <c r="E621" s="227" t="s">
        <v>73</v>
      </c>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c r="AD621" s="21"/>
      <c r="AE621" s="21"/>
      <c r="AF621" s="21"/>
      <c r="AG621" s="21"/>
      <c r="AR621" s="23"/>
    </row>
    <row r="622" spans="3:47" ht="15" customHeight="1">
      <c r="D622" s="227"/>
      <c r="E622" s="21"/>
      <c r="F622" s="21" t="s">
        <v>166</v>
      </c>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c r="AD622" s="21"/>
      <c r="AE622" s="21"/>
      <c r="AF622" s="21"/>
      <c r="AG622" s="21"/>
      <c r="AR622" s="23"/>
    </row>
    <row r="623" spans="3:47" ht="15" customHeight="1">
      <c r="D623" s="227"/>
      <c r="E623" s="21"/>
      <c r="F623" s="21" t="s">
        <v>142</v>
      </c>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c r="AD623" s="21"/>
      <c r="AE623" s="21"/>
      <c r="AF623" s="21"/>
      <c r="AG623" s="21"/>
      <c r="AR623" s="23"/>
    </row>
    <row r="624" spans="3:47" ht="15" customHeight="1">
      <c r="D624" s="21"/>
      <c r="E624" s="21"/>
      <c r="F624" s="21"/>
      <c r="G624" s="330">
        <v>22</v>
      </c>
      <c r="H624" s="330"/>
      <c r="I624" s="266" t="s">
        <v>12</v>
      </c>
      <c r="J624" s="330" t="s">
        <v>81</v>
      </c>
      <c r="K624" s="330"/>
      <c r="L624" s="330"/>
      <c r="M624" s="21"/>
      <c r="N624" s="280">
        <f>G624</f>
        <v>22</v>
      </c>
      <c r="O624" s="280"/>
      <c r="P624" s="129" t="s">
        <v>46</v>
      </c>
      <c r="Q624" s="40">
        <f>J625</f>
        <v>447000</v>
      </c>
      <c r="R624" s="40"/>
      <c r="S624" s="40"/>
      <c r="T624" s="266" t="s">
        <v>12</v>
      </c>
      <c r="U624" s="280">
        <f>G625</f>
        <v>100</v>
      </c>
      <c r="V624" s="280"/>
      <c r="W624" s="42" t="s">
        <v>46</v>
      </c>
      <c r="X624" s="280" t="str">
        <f>J624</f>
        <v>X</v>
      </c>
      <c r="Y624" s="280"/>
      <c r="Z624" s="21"/>
      <c r="AA624" s="21"/>
      <c r="AB624" s="21"/>
      <c r="AC624" s="21"/>
      <c r="AD624" s="21"/>
      <c r="AE624" s="21"/>
      <c r="AF624" s="21"/>
      <c r="AG624" s="21"/>
      <c r="AR624" s="23"/>
    </row>
    <row r="625" spans="3:47" ht="15" customHeight="1">
      <c r="D625" s="21"/>
      <c r="E625" s="21"/>
      <c r="F625" s="21"/>
      <c r="G625" s="343">
        <v>100</v>
      </c>
      <c r="H625" s="343"/>
      <c r="I625" s="266"/>
      <c r="J625" s="330">
        <v>447000</v>
      </c>
      <c r="K625" s="330"/>
      <c r="L625" s="330"/>
      <c r="M625" s="21"/>
      <c r="N625" s="21"/>
      <c r="O625" s="21"/>
      <c r="P625" s="266"/>
      <c r="Q625" s="266"/>
      <c r="R625" s="21"/>
      <c r="S625" s="21"/>
      <c r="T625" s="266"/>
      <c r="U625" s="329"/>
      <c r="V625" s="21"/>
      <c r="W625" s="21"/>
      <c r="X625" s="21"/>
      <c r="Y625" s="21"/>
      <c r="Z625" s="21"/>
      <c r="AA625" s="21"/>
      <c r="AB625" s="21"/>
      <c r="AC625" s="21"/>
      <c r="AD625" s="21"/>
      <c r="AE625" s="21"/>
      <c r="AF625" s="21"/>
      <c r="AG625" s="21"/>
      <c r="AR625" s="23"/>
    </row>
    <row r="626" spans="3:47" ht="15" customHeight="1">
      <c r="D626" s="21"/>
      <c r="E626" s="320" t="s">
        <v>80</v>
      </c>
      <c r="F626" s="320"/>
      <c r="G626" s="320"/>
      <c r="H626" s="320"/>
      <c r="I626" s="320"/>
      <c r="J626" s="320"/>
      <c r="K626" s="320"/>
      <c r="L626" s="320"/>
      <c r="M626" s="320"/>
      <c r="N626" s="320"/>
      <c r="O626" s="320"/>
      <c r="P626" s="320"/>
      <c r="Q626" s="320"/>
      <c r="R626" s="320"/>
      <c r="S626" s="320"/>
      <c r="T626" s="320"/>
      <c r="U626" s="320"/>
      <c r="V626" s="320"/>
      <c r="W626" s="320"/>
      <c r="X626" s="320"/>
      <c r="Y626" s="320"/>
      <c r="Z626" s="320"/>
      <c r="AA626" s="320"/>
      <c r="AB626" s="21"/>
      <c r="AC626" s="21"/>
      <c r="AD626" s="21"/>
      <c r="AE626" s="21"/>
      <c r="AF626" s="21"/>
      <c r="AG626" s="21"/>
      <c r="AR626" s="23"/>
    </row>
    <row r="627" spans="3:47" ht="15" customHeight="1">
      <c r="D627" s="21"/>
      <c r="E627" s="264"/>
      <c r="F627" s="264"/>
      <c r="G627" s="264"/>
      <c r="H627" s="264"/>
      <c r="I627" s="264"/>
      <c r="J627" s="264"/>
      <c r="K627" s="264"/>
      <c r="L627" s="264"/>
      <c r="M627" s="264"/>
      <c r="N627" s="265" t="s">
        <v>38</v>
      </c>
      <c r="O627" s="264"/>
      <c r="P627" s="264"/>
      <c r="Q627" s="264"/>
      <c r="R627" s="264"/>
      <c r="S627" s="264"/>
      <c r="T627" s="264"/>
      <c r="U627" s="264"/>
      <c r="V627" s="264"/>
      <c r="W627" s="264"/>
      <c r="X627" s="264"/>
      <c r="Y627" s="264"/>
      <c r="Z627" s="264"/>
      <c r="AA627" s="264"/>
      <c r="AB627" s="21"/>
      <c r="AC627" s="21"/>
      <c r="AD627" s="21"/>
      <c r="AE627" s="21"/>
      <c r="AF627" s="21"/>
      <c r="AG627" s="21"/>
      <c r="AR627" s="23"/>
    </row>
    <row r="628" spans="3:47" ht="15" customHeight="1">
      <c r="D628" s="21"/>
      <c r="E628" s="262"/>
      <c r="F628" s="236"/>
      <c r="G628" s="237"/>
      <c r="H628" s="266" t="s">
        <v>12</v>
      </c>
      <c r="I628" s="330" t="s">
        <v>81</v>
      </c>
      <c r="J628" s="330"/>
      <c r="K628" s="21"/>
      <c r="L628" s="21"/>
      <c r="M628" s="21"/>
      <c r="N628" s="238">
        <f>F629</f>
        <v>0</v>
      </c>
      <c r="O628" s="239" t="s">
        <v>81</v>
      </c>
      <c r="P628" s="42" t="s">
        <v>12</v>
      </c>
      <c r="Q628" s="40"/>
      <c r="R628" s="40"/>
      <c r="S628" s="44" t="s">
        <v>46</v>
      </c>
      <c r="T628" s="40"/>
      <c r="U628" s="40"/>
      <c r="V628" s="21"/>
      <c r="W628" s="21"/>
      <c r="X628" s="21"/>
      <c r="Y628" s="21"/>
      <c r="Z628" s="21"/>
      <c r="AA628" s="21"/>
      <c r="AB628" s="21"/>
      <c r="AC628" s="21"/>
      <c r="AD628" s="21"/>
      <c r="AE628" s="21"/>
      <c r="AF628" s="21"/>
      <c r="AG628" s="21"/>
      <c r="AR628" s="23"/>
    </row>
    <row r="629" spans="3:47" ht="15" customHeight="1">
      <c r="D629" s="21"/>
      <c r="E629" s="262"/>
      <c r="F629" s="236"/>
      <c r="G629" s="237"/>
      <c r="H629" s="266"/>
      <c r="I629" s="331"/>
      <c r="J629" s="331"/>
      <c r="K629" s="21"/>
      <c r="L629" s="21"/>
      <c r="M629" s="21"/>
      <c r="N629" s="238">
        <f>N628</f>
        <v>0</v>
      </c>
      <c r="O629" s="239" t="s">
        <v>81</v>
      </c>
      <c r="P629" s="42" t="s">
        <v>12</v>
      </c>
      <c r="Q629" s="280">
        <f>Q628*T628</f>
        <v>0</v>
      </c>
      <c r="R629" s="280"/>
      <c r="S629" s="280"/>
      <c r="T629" s="21"/>
      <c r="U629" s="21"/>
      <c r="V629" s="21"/>
      <c r="W629" s="21"/>
      <c r="X629" s="247"/>
      <c r="Y629" s="247"/>
      <c r="Z629" s="247"/>
      <c r="AA629" s="247"/>
      <c r="AB629" s="247"/>
      <c r="AC629" s="21"/>
      <c r="AD629" s="21"/>
      <c r="AE629" s="21"/>
      <c r="AF629" s="21"/>
      <c r="AG629" s="21"/>
      <c r="AR629" s="334"/>
      <c r="AU629" s="4" t="s">
        <v>102</v>
      </c>
    </row>
    <row r="630" spans="3:47" ht="15" customHeight="1">
      <c r="D630" s="21"/>
      <c r="E630" s="262"/>
      <c r="F630" s="262"/>
      <c r="G630" s="262"/>
      <c r="H630" s="21"/>
      <c r="I630" s="21"/>
      <c r="J630" s="21"/>
      <c r="K630" s="21"/>
      <c r="L630" s="21"/>
      <c r="M630" s="21"/>
      <c r="N630" s="238"/>
      <c r="O630" s="239" t="s">
        <v>81</v>
      </c>
      <c r="P630" s="42" t="s">
        <v>12</v>
      </c>
      <c r="Q630" s="281">
        <f>Q629</f>
        <v>0</v>
      </c>
      <c r="R630" s="281"/>
      <c r="S630" s="281"/>
      <c r="T630" s="21"/>
      <c r="U630" s="21"/>
      <c r="V630" s="21"/>
      <c r="W630" s="21"/>
      <c r="X630" s="21"/>
      <c r="Y630" s="21"/>
      <c r="Z630" s="21"/>
      <c r="AA630" s="21"/>
      <c r="AB630" s="21"/>
      <c r="AC630" s="21"/>
      <c r="AD630" s="21"/>
      <c r="AE630" s="21"/>
      <c r="AF630" s="21"/>
      <c r="AG630" s="21"/>
      <c r="AR630" s="334"/>
      <c r="AU630" s="4" t="s">
        <v>105</v>
      </c>
    </row>
    <row r="631" spans="3:47" ht="15" customHeight="1">
      <c r="D631" s="21"/>
      <c r="E631" s="262"/>
      <c r="F631" s="262"/>
      <c r="G631" s="262"/>
      <c r="H631" s="21"/>
      <c r="I631" s="21"/>
      <c r="J631" s="21"/>
      <c r="K631" s="21"/>
      <c r="L631" s="21"/>
      <c r="M631" s="21"/>
      <c r="N631" s="21"/>
      <c r="O631" s="21"/>
      <c r="P631" s="21"/>
      <c r="Q631" s="321">
        <f>N629</f>
        <v>0</v>
      </c>
      <c r="R631" s="321"/>
      <c r="S631" s="321"/>
      <c r="T631" s="21"/>
      <c r="U631" s="21"/>
      <c r="V631" s="21"/>
      <c r="W631" s="21"/>
      <c r="X631" s="21"/>
      <c r="Y631" s="21"/>
      <c r="Z631" s="21"/>
      <c r="AA631" s="21"/>
      <c r="AB631" s="21"/>
      <c r="AC631" s="21"/>
      <c r="AD631" s="247" t="e">
        <f>IF(Q632=98340,AU629,AU630)</f>
        <v>#DIV/0!</v>
      </c>
      <c r="AE631" s="21"/>
      <c r="AF631" s="21"/>
      <c r="AG631" s="21"/>
      <c r="AR631" s="23"/>
    </row>
    <row r="632" spans="3:47" ht="15" customHeight="1">
      <c r="D632" s="21"/>
      <c r="E632" s="262"/>
      <c r="F632" s="262"/>
      <c r="G632" s="262"/>
      <c r="H632" s="21"/>
      <c r="I632" s="21"/>
      <c r="J632" s="21"/>
      <c r="K632" s="21"/>
      <c r="L632" s="21"/>
      <c r="M632" s="21"/>
      <c r="N632" s="21"/>
      <c r="O632" s="270" t="str">
        <f>O630</f>
        <v>X</v>
      </c>
      <c r="P632" s="271" t="s">
        <v>12</v>
      </c>
      <c r="Q632" s="244" t="e">
        <f>Q630/Q631</f>
        <v>#DIV/0!</v>
      </c>
      <c r="R632" s="244"/>
      <c r="S632" s="244"/>
      <c r="T632" s="21" t="s">
        <v>153</v>
      </c>
      <c r="U632" s="21">
        <f>G624</f>
        <v>22</v>
      </c>
      <c r="V632" s="21" t="s">
        <v>143</v>
      </c>
      <c r="W632" s="21" t="s">
        <v>154</v>
      </c>
      <c r="X632" s="40">
        <f>J625</f>
        <v>447000</v>
      </c>
      <c r="Y632" s="40"/>
      <c r="Z632" s="40"/>
      <c r="AA632" s="21" t="s">
        <v>155</v>
      </c>
      <c r="AB632" s="40" t="e">
        <f>Q632</f>
        <v>#DIV/0!</v>
      </c>
      <c r="AC632" s="40"/>
      <c r="AD632" s="40"/>
      <c r="AE632" s="21"/>
      <c r="AF632" s="21"/>
      <c r="AG632" s="21"/>
      <c r="AR632" s="23"/>
    </row>
    <row r="633" spans="3:47" ht="15" customHeight="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c r="AD633" s="21"/>
      <c r="AE633" s="21"/>
      <c r="AF633" s="21"/>
      <c r="AG633" s="21"/>
      <c r="AR633" s="23"/>
    </row>
    <row r="634" spans="3:47" ht="15" customHeight="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R634" s="23"/>
    </row>
    <row r="635" spans="3:47" ht="15" customHeight="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R635" s="23"/>
    </row>
    <row r="636" spans="3:47" ht="15" customHeight="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R636" s="23"/>
    </row>
    <row r="637" spans="3:47" ht="15" customHeight="1">
      <c r="C637" s="198"/>
      <c r="D637" s="223" t="s">
        <v>126</v>
      </c>
      <c r="E637" s="43" t="s">
        <v>169</v>
      </c>
      <c r="F637" s="43"/>
      <c r="G637" s="43"/>
      <c r="H637" s="43"/>
      <c r="I637" s="43"/>
      <c r="J637" s="43"/>
      <c r="K637" s="43"/>
      <c r="L637" s="43"/>
      <c r="M637" s="43"/>
      <c r="N637" s="43"/>
      <c r="O637" s="43"/>
      <c r="P637" s="43"/>
      <c r="Q637" s="43"/>
      <c r="R637" s="43"/>
      <c r="S637" s="43"/>
      <c r="T637" s="43"/>
      <c r="U637" s="43"/>
      <c r="V637" s="43"/>
      <c r="W637" s="43"/>
      <c r="X637" s="43"/>
      <c r="Y637" s="43"/>
      <c r="Z637" s="43"/>
      <c r="AA637" s="43"/>
      <c r="AB637" s="43"/>
      <c r="AC637" s="43"/>
      <c r="AD637" s="43"/>
      <c r="AE637" s="21"/>
      <c r="AF637" s="21"/>
      <c r="AG637" s="21"/>
      <c r="AR637" s="23"/>
    </row>
    <row r="638" spans="3:47" ht="15" customHeight="1">
      <c r="D638" s="344"/>
      <c r="E638" s="43" t="s">
        <v>170</v>
      </c>
      <c r="F638" s="43"/>
      <c r="G638" s="43"/>
      <c r="H638" s="43"/>
      <c r="I638" s="43"/>
      <c r="J638" s="43"/>
      <c r="K638" s="43"/>
      <c r="L638" s="43"/>
      <c r="M638" s="43"/>
      <c r="N638" s="43"/>
      <c r="O638" s="43"/>
      <c r="P638" s="43"/>
      <c r="Q638" s="43"/>
      <c r="R638" s="43"/>
      <c r="S638" s="43"/>
      <c r="T638" s="43"/>
      <c r="U638" s="43"/>
      <c r="V638" s="43"/>
      <c r="W638" s="43"/>
      <c r="X638" s="43"/>
      <c r="Y638" s="43"/>
      <c r="Z638" s="43"/>
      <c r="AA638" s="43"/>
      <c r="AB638" s="43"/>
      <c r="AC638" s="43"/>
      <c r="AD638" s="43"/>
      <c r="AE638" s="21"/>
      <c r="AF638" s="21"/>
      <c r="AG638" s="21"/>
      <c r="AR638" s="23"/>
    </row>
    <row r="639" spans="3:47" ht="15" customHeight="1">
      <c r="D639" s="344"/>
      <c r="E639" s="340"/>
      <c r="F639" s="340"/>
      <c r="G639" s="340"/>
      <c r="H639" s="340"/>
      <c r="I639" s="340"/>
      <c r="J639" s="340"/>
      <c r="K639" s="340"/>
      <c r="L639" s="340"/>
      <c r="M639" s="340"/>
      <c r="N639" s="340"/>
      <c r="O639" s="340"/>
      <c r="P639" s="340"/>
      <c r="Q639" s="340"/>
      <c r="R639" s="340"/>
      <c r="S639" s="340"/>
      <c r="T639" s="340"/>
      <c r="U639" s="340"/>
      <c r="V639" s="340"/>
      <c r="W639" s="340"/>
      <c r="X639" s="340"/>
      <c r="Y639" s="340"/>
      <c r="Z639" s="340"/>
      <c r="AA639" s="340"/>
      <c r="AB639" s="340"/>
      <c r="AC639" s="340"/>
      <c r="AD639" s="340"/>
      <c r="AE639" s="21"/>
      <c r="AF639" s="21"/>
      <c r="AG639" s="21"/>
      <c r="AR639" s="23"/>
    </row>
    <row r="640" spans="3:47" ht="15" customHeight="1">
      <c r="D640" s="345"/>
      <c r="E640" s="227" t="s">
        <v>73</v>
      </c>
      <c r="F640" s="345"/>
      <c r="G640" s="345"/>
      <c r="H640" s="345"/>
      <c r="I640" s="345"/>
      <c r="J640" s="345"/>
      <c r="K640" s="345"/>
      <c r="L640" s="345"/>
      <c r="M640" s="345"/>
      <c r="N640" s="345"/>
      <c r="O640" s="345"/>
      <c r="P640" s="345"/>
      <c r="Q640" s="345"/>
      <c r="R640" s="345"/>
      <c r="S640" s="345"/>
      <c r="T640" s="345"/>
      <c r="U640" s="345"/>
      <c r="V640" s="345"/>
      <c r="W640" s="345"/>
      <c r="X640" s="345"/>
      <c r="Y640" s="345"/>
      <c r="Z640" s="224"/>
      <c r="AA640" s="224"/>
      <c r="AB640" s="21"/>
      <c r="AC640" s="21"/>
      <c r="AD640" s="21"/>
      <c r="AE640" s="21"/>
      <c r="AF640" s="21"/>
      <c r="AG640" s="21"/>
      <c r="AR640" s="23"/>
    </row>
    <row r="641" spans="4:47" ht="15" customHeight="1">
      <c r="D641" s="345"/>
      <c r="E641" s="227"/>
      <c r="F641" s="345"/>
      <c r="G641" s="345"/>
      <c r="H641" s="345"/>
      <c r="I641" s="345"/>
      <c r="J641" s="345"/>
      <c r="K641" s="345"/>
      <c r="L641" s="345"/>
      <c r="M641" s="345"/>
      <c r="N641" s="345"/>
      <c r="O641" s="345"/>
      <c r="P641" s="345"/>
      <c r="Q641" s="345"/>
      <c r="R641" s="345"/>
      <c r="S641" s="345"/>
      <c r="T641" s="345"/>
      <c r="U641" s="345"/>
      <c r="V641" s="345"/>
      <c r="W641" s="345"/>
      <c r="X641" s="345"/>
      <c r="Y641" s="345"/>
      <c r="Z641" s="224"/>
      <c r="AA641" s="224"/>
      <c r="AB641" s="21"/>
      <c r="AC641" s="21"/>
      <c r="AD641" s="21"/>
      <c r="AE641" s="21"/>
      <c r="AF641" s="21"/>
      <c r="AG641" s="21"/>
      <c r="AR641" s="23"/>
    </row>
    <row r="642" spans="4:47" ht="15" customHeight="1">
      <c r="D642" s="227"/>
      <c r="E642" s="21"/>
      <c r="F642" s="21" t="s">
        <v>166</v>
      </c>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c r="AD642" s="21"/>
      <c r="AE642" s="21"/>
      <c r="AF642" s="21"/>
      <c r="AG642" s="21"/>
      <c r="AR642" s="23"/>
    </row>
    <row r="643" spans="4:47" ht="15" customHeight="1">
      <c r="D643" s="227"/>
      <c r="E643" s="21"/>
      <c r="F643" s="21" t="s">
        <v>142</v>
      </c>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R643" s="23"/>
    </row>
    <row r="644" spans="4:47" ht="15" customHeight="1">
      <c r="D644" s="21"/>
      <c r="E644" s="21"/>
      <c r="F644" s="21"/>
      <c r="G644" s="228" t="s">
        <v>49</v>
      </c>
      <c r="H644" s="228"/>
      <c r="I644" s="266" t="s">
        <v>12</v>
      </c>
      <c r="J644" s="228" t="s">
        <v>81</v>
      </c>
      <c r="K644" s="228"/>
      <c r="L644" s="228"/>
      <c r="M644" s="21"/>
      <c r="N644" s="280" t="str">
        <f>G644</f>
        <v>1.3</v>
      </c>
      <c r="O644" s="280"/>
      <c r="P644" s="129" t="s">
        <v>46</v>
      </c>
      <c r="Q644" s="325">
        <f>J645</f>
        <v>1550000</v>
      </c>
      <c r="R644" s="325"/>
      <c r="S644" s="325"/>
      <c r="T644" s="325"/>
      <c r="U644" s="266" t="s">
        <v>12</v>
      </c>
      <c r="V644" s="326">
        <f>G645</f>
        <v>100</v>
      </c>
      <c r="W644" s="326"/>
      <c r="X644" s="42" t="s">
        <v>46</v>
      </c>
      <c r="Y644" s="280" t="str">
        <f>J644</f>
        <v>X</v>
      </c>
      <c r="Z644" s="280"/>
      <c r="AA644" s="21"/>
      <c r="AB644" s="21"/>
      <c r="AC644" s="21"/>
      <c r="AD644" s="21"/>
      <c r="AE644" s="21"/>
      <c r="AF644" s="21"/>
      <c r="AG644" s="21"/>
      <c r="AR644" s="23"/>
    </row>
    <row r="645" spans="4:47" ht="15" customHeight="1">
      <c r="D645" s="21"/>
      <c r="E645" s="21"/>
      <c r="F645" s="21"/>
      <c r="G645" s="266">
        <v>100</v>
      </c>
      <c r="H645" s="266"/>
      <c r="I645" s="266"/>
      <c r="J645" s="229">
        <v>1550000</v>
      </c>
      <c r="K645" s="229"/>
      <c r="L645" s="229"/>
      <c r="M645" s="21"/>
      <c r="N645" s="21"/>
      <c r="O645" s="21"/>
      <c r="P645" s="266"/>
      <c r="Q645" s="266"/>
      <c r="R645" s="21"/>
      <c r="S645" s="21"/>
      <c r="T645" s="21"/>
      <c r="U645" s="266"/>
      <c r="V645" s="329"/>
      <c r="W645" s="21"/>
      <c r="X645" s="21"/>
      <c r="Y645" s="21"/>
      <c r="Z645" s="21"/>
      <c r="AA645" s="21"/>
      <c r="AB645" s="21"/>
      <c r="AC645" s="21"/>
      <c r="AD645" s="21"/>
      <c r="AE645" s="21"/>
      <c r="AF645" s="21"/>
      <c r="AG645" s="21"/>
      <c r="AR645" s="23"/>
    </row>
    <row r="646" spans="4:47" ht="15" customHeight="1">
      <c r="D646" s="21"/>
      <c r="E646" s="21"/>
      <c r="F646" s="21"/>
      <c r="G646" s="262"/>
      <c r="H646" s="262"/>
      <c r="I646" s="262"/>
      <c r="J646" s="346"/>
      <c r="K646" s="346"/>
      <c r="L646" s="346"/>
      <c r="M646" s="21"/>
      <c r="N646" s="21"/>
      <c r="O646" s="21"/>
      <c r="P646" s="262"/>
      <c r="Q646" s="262"/>
      <c r="R646" s="21"/>
      <c r="S646" s="21"/>
      <c r="T646" s="21"/>
      <c r="U646" s="262"/>
      <c r="V646" s="329"/>
      <c r="W646" s="21"/>
      <c r="X646" s="21"/>
      <c r="Y646" s="21"/>
      <c r="Z646" s="21"/>
      <c r="AA646" s="21"/>
      <c r="AB646" s="21"/>
      <c r="AC646" s="21"/>
      <c r="AD646" s="21"/>
      <c r="AE646" s="21"/>
      <c r="AF646" s="21"/>
      <c r="AG646" s="21"/>
      <c r="AR646" s="23"/>
    </row>
    <row r="647" spans="4:47" ht="15" customHeight="1">
      <c r="D647" s="21"/>
      <c r="E647" s="263" t="s">
        <v>80</v>
      </c>
      <c r="F647" s="263"/>
      <c r="G647" s="263"/>
      <c r="H647" s="263"/>
      <c r="I647" s="263"/>
      <c r="J647" s="263"/>
      <c r="K647" s="263"/>
      <c r="L647" s="263"/>
      <c r="M647" s="263"/>
      <c r="N647" s="263"/>
      <c r="O647" s="263"/>
      <c r="P647" s="263"/>
      <c r="Q647" s="263"/>
      <c r="R647" s="263"/>
      <c r="S647" s="263"/>
      <c r="T647" s="263"/>
      <c r="U647" s="263"/>
      <c r="V647" s="263"/>
      <c r="W647" s="263"/>
      <c r="X647" s="263"/>
      <c r="Y647" s="263"/>
      <c r="Z647" s="263"/>
      <c r="AA647" s="263"/>
      <c r="AB647" s="21"/>
      <c r="AC647" s="21"/>
      <c r="AD647" s="21"/>
      <c r="AE647" s="21"/>
      <c r="AF647" s="21"/>
      <c r="AG647" s="21"/>
      <c r="AR647" s="23"/>
    </row>
    <row r="648" spans="4:47" ht="15" customHeight="1">
      <c r="D648" s="21"/>
      <c r="E648" s="264"/>
      <c r="F648" s="264"/>
      <c r="G648" s="264"/>
      <c r="H648" s="264"/>
      <c r="I648" s="264"/>
      <c r="J648" s="264"/>
      <c r="K648" s="264"/>
      <c r="L648" s="264"/>
      <c r="M648" s="264"/>
      <c r="N648" s="265" t="s">
        <v>38</v>
      </c>
      <c r="O648" s="264"/>
      <c r="P648" s="264"/>
      <c r="Q648" s="264"/>
      <c r="R648" s="264"/>
      <c r="S648" s="264"/>
      <c r="T648" s="264"/>
      <c r="U648" s="264"/>
      <c r="V648" s="264"/>
      <c r="W648" s="264"/>
      <c r="X648" s="264"/>
      <c r="Y648" s="264"/>
      <c r="Z648" s="264"/>
      <c r="AA648" s="264"/>
      <c r="AB648" s="21"/>
      <c r="AC648" s="21"/>
      <c r="AD648" s="21"/>
      <c r="AE648" s="21"/>
      <c r="AF648" s="21"/>
      <c r="AG648" s="21"/>
      <c r="AR648" s="23"/>
    </row>
    <row r="649" spans="4:47" ht="15" customHeight="1">
      <c r="D649" s="21"/>
      <c r="E649" s="262"/>
      <c r="F649" s="267"/>
      <c r="G649" s="268"/>
      <c r="H649" s="266" t="s">
        <v>12</v>
      </c>
      <c r="I649" s="325" t="s">
        <v>81</v>
      </c>
      <c r="J649" s="325"/>
      <c r="K649" s="325"/>
      <c r="L649" s="21"/>
      <c r="M649" s="21"/>
      <c r="N649" s="238">
        <f>F650</f>
        <v>0</v>
      </c>
      <c r="O649" s="239" t="s">
        <v>81</v>
      </c>
      <c r="P649" s="42" t="s">
        <v>12</v>
      </c>
      <c r="Q649" s="40"/>
      <c r="R649" s="40"/>
      <c r="S649" s="21" t="s">
        <v>46</v>
      </c>
      <c r="T649" s="40"/>
      <c r="U649" s="40"/>
      <c r="V649" s="21"/>
      <c r="W649" s="21"/>
      <c r="X649" s="21"/>
      <c r="Y649" s="21"/>
      <c r="Z649" s="21"/>
      <c r="AA649" s="21"/>
      <c r="AB649" s="21"/>
      <c r="AC649" s="21"/>
      <c r="AD649" s="21"/>
      <c r="AE649" s="21"/>
      <c r="AF649" s="21"/>
      <c r="AG649" s="21"/>
      <c r="AR649" s="23"/>
    </row>
    <row r="650" spans="4:47" ht="15" customHeight="1">
      <c r="D650" s="21"/>
      <c r="E650" s="262"/>
      <c r="F650" s="274"/>
      <c r="G650" s="275"/>
      <c r="H650" s="266"/>
      <c r="I650" s="332"/>
      <c r="J650" s="347"/>
      <c r="K650" s="333"/>
      <c r="L650" s="21"/>
      <c r="M650" s="21"/>
      <c r="N650" s="238">
        <f>N649</f>
        <v>0</v>
      </c>
      <c r="O650" s="239" t="s">
        <v>81</v>
      </c>
      <c r="P650" s="42" t="s">
        <v>12</v>
      </c>
      <c r="Q650" s="348">
        <f>Q649*T649</f>
        <v>0</v>
      </c>
      <c r="R650" s="348"/>
      <c r="S650" s="348"/>
      <c r="T650" s="348"/>
      <c r="U650" s="348"/>
      <c r="V650" s="21"/>
      <c r="W650" s="21"/>
      <c r="X650" s="247"/>
      <c r="Y650" s="247"/>
      <c r="Z650" s="247"/>
      <c r="AA650" s="247"/>
      <c r="AB650" s="247"/>
      <c r="AC650" s="21"/>
      <c r="AD650" s="21"/>
      <c r="AE650" s="21"/>
      <c r="AF650" s="21"/>
      <c r="AG650" s="21"/>
      <c r="AR650" s="334"/>
      <c r="AU650" s="4" t="s">
        <v>102</v>
      </c>
    </row>
    <row r="651" spans="4:47" ht="15" customHeight="1">
      <c r="D651" s="21"/>
      <c r="E651" s="262"/>
      <c r="F651" s="262"/>
      <c r="G651" s="262"/>
      <c r="H651" s="21"/>
      <c r="I651" s="21"/>
      <c r="J651" s="21"/>
      <c r="K651" s="21"/>
      <c r="L651" s="21"/>
      <c r="M651" s="21"/>
      <c r="N651" s="238"/>
      <c r="O651" s="239" t="s">
        <v>81</v>
      </c>
      <c r="P651" s="42" t="s">
        <v>12</v>
      </c>
      <c r="Q651" s="281">
        <f>Q650</f>
        <v>0</v>
      </c>
      <c r="R651" s="281"/>
      <c r="S651" s="281"/>
      <c r="T651" s="21"/>
      <c r="U651" s="21"/>
      <c r="V651" s="21"/>
      <c r="W651" s="21"/>
      <c r="X651" s="21"/>
      <c r="Y651" s="21"/>
      <c r="Z651" s="21"/>
      <c r="AA651" s="21"/>
      <c r="AB651" s="21"/>
      <c r="AC651" s="21"/>
      <c r="AD651" s="21"/>
      <c r="AE651" s="21"/>
      <c r="AF651" s="21"/>
      <c r="AG651" s="21"/>
      <c r="AR651" s="334"/>
      <c r="AU651" s="4" t="s">
        <v>105</v>
      </c>
    </row>
    <row r="652" spans="4:47" ht="15" customHeight="1">
      <c r="D652" s="21"/>
      <c r="E652" s="262"/>
      <c r="F652" s="262"/>
      <c r="G652" s="262"/>
      <c r="H652" s="21"/>
      <c r="I652" s="21"/>
      <c r="J652" s="21"/>
      <c r="K652" s="21"/>
      <c r="L652" s="21"/>
      <c r="M652" s="21"/>
      <c r="N652" s="21"/>
      <c r="O652" s="21"/>
      <c r="P652" s="21"/>
      <c r="Q652" s="321">
        <f>N650</f>
        <v>0</v>
      </c>
      <c r="R652" s="321"/>
      <c r="S652" s="321"/>
      <c r="T652" s="21"/>
      <c r="U652" s="21"/>
      <c r="V652" s="21"/>
      <c r="W652" s="21"/>
      <c r="X652" s="21"/>
      <c r="Y652" s="21"/>
      <c r="Z652" s="21"/>
      <c r="AA652" s="21"/>
      <c r="AB652" s="21"/>
      <c r="AC652" s="21"/>
      <c r="AD652" s="21"/>
      <c r="AE652" s="21"/>
      <c r="AF652" s="21"/>
      <c r="AG652" s="21"/>
      <c r="AR652" s="23"/>
    </row>
    <row r="653" spans="4:47" ht="14.1" customHeight="1">
      <c r="D653" s="21"/>
      <c r="E653" s="262"/>
      <c r="F653" s="262"/>
      <c r="G653" s="262"/>
      <c r="H653" s="21"/>
      <c r="I653" s="21"/>
      <c r="J653" s="21"/>
      <c r="K653" s="21"/>
      <c r="L653" s="21"/>
      <c r="M653" s="21"/>
      <c r="N653" s="21"/>
      <c r="O653" s="21"/>
      <c r="P653" s="21"/>
      <c r="Q653" s="44"/>
      <c r="R653" s="44"/>
      <c r="S653" s="44"/>
      <c r="T653" s="21"/>
      <c r="U653" s="21"/>
      <c r="V653" s="21"/>
      <c r="W653" s="21"/>
      <c r="X653" s="21"/>
      <c r="Y653" s="21"/>
      <c r="Z653" s="21"/>
      <c r="AA653" s="21"/>
      <c r="AB653" s="21"/>
      <c r="AC653" s="21"/>
      <c r="AE653" s="21"/>
      <c r="AF653" s="21"/>
      <c r="AG653" s="21"/>
      <c r="AR653" s="23"/>
    </row>
    <row r="654" spans="4:47" ht="14.1" customHeight="1">
      <c r="D654" s="21"/>
      <c r="E654" s="262"/>
      <c r="F654" s="262"/>
      <c r="G654" s="262"/>
      <c r="H654" s="21"/>
      <c r="I654" s="21"/>
      <c r="J654" s="21"/>
      <c r="K654" s="21"/>
      <c r="L654" s="21"/>
      <c r="M654" s="21"/>
      <c r="N654" s="21"/>
      <c r="O654" s="21"/>
      <c r="P654" s="21"/>
      <c r="Q654" s="44"/>
      <c r="R654" s="44"/>
      <c r="S654" s="44"/>
      <c r="T654" s="21"/>
      <c r="U654" s="21"/>
      <c r="V654" s="21"/>
      <c r="W654" s="21"/>
      <c r="X654" s="21"/>
      <c r="Y654" s="21"/>
      <c r="Z654" s="21"/>
      <c r="AA654" s="21"/>
      <c r="AB654" s="21"/>
      <c r="AC654" s="21"/>
      <c r="AD654" s="247"/>
      <c r="AE654" s="21"/>
      <c r="AF654" s="21"/>
      <c r="AG654" s="21"/>
      <c r="AR654" s="23"/>
    </row>
    <row r="655" spans="4:47" ht="15" customHeight="1">
      <c r="D655" s="21"/>
      <c r="E655" s="262"/>
      <c r="F655" s="262"/>
      <c r="G655" s="262"/>
      <c r="H655" s="21"/>
      <c r="I655" s="21"/>
      <c r="J655" s="21"/>
      <c r="K655" s="21"/>
      <c r="L655" s="21"/>
      <c r="M655" s="21"/>
      <c r="N655" s="21"/>
      <c r="O655" s="270" t="str">
        <f>O651</f>
        <v>X</v>
      </c>
      <c r="P655" s="271" t="s">
        <v>12</v>
      </c>
      <c r="Q655" s="244" t="e">
        <f>Q651/Q652</f>
        <v>#DIV/0!</v>
      </c>
      <c r="R655" s="244"/>
      <c r="S655" s="244"/>
      <c r="T655" s="21" t="s">
        <v>153</v>
      </c>
      <c r="U655" s="21" t="str">
        <f>G644</f>
        <v>1.3</v>
      </c>
      <c r="V655" s="21" t="s">
        <v>143</v>
      </c>
      <c r="W655" s="21" t="s">
        <v>154</v>
      </c>
      <c r="X655" s="40">
        <f>J645</f>
        <v>1550000</v>
      </c>
      <c r="Y655" s="40"/>
      <c r="Z655" s="40"/>
      <c r="AA655" s="21" t="s">
        <v>155</v>
      </c>
      <c r="AB655" s="40" t="e">
        <f>Q655</f>
        <v>#DIV/0!</v>
      </c>
      <c r="AC655" s="40"/>
      <c r="AD655" s="40"/>
      <c r="AE655" s="21"/>
      <c r="AF655" s="21"/>
      <c r="AG655" s="21"/>
      <c r="AR655" s="23"/>
    </row>
    <row r="656" spans="4:47" ht="15" customHeight="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47" t="e">
        <f>IF(Q655=20150,AU650,AU651)</f>
        <v>#DIV/0!</v>
      </c>
      <c r="AD656" s="21"/>
      <c r="AE656" s="21"/>
      <c r="AF656" s="21"/>
      <c r="AG656" s="21"/>
      <c r="AR656" s="23"/>
    </row>
    <row r="657" spans="4:44" ht="15" customHeight="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R657" s="23"/>
    </row>
    <row r="658" spans="4:44" ht="15" customHeight="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R658" s="23"/>
    </row>
    <row r="659" spans="4:44" ht="15" customHeight="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R659" s="23"/>
    </row>
    <row r="660" spans="4:44" ht="15" customHeight="1">
      <c r="D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R660" s="23"/>
    </row>
    <row r="661" spans="4:44" ht="15" customHeight="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R661" s="23"/>
    </row>
    <row r="662" spans="4:44" ht="15" customHeight="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R662" s="23"/>
    </row>
    <row r="663" spans="4:44" ht="15" customHeight="1">
      <c r="D663" s="21"/>
      <c r="E663" s="21" t="s">
        <v>171</v>
      </c>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R663" s="23"/>
    </row>
    <row r="664" spans="4:44" ht="0.2" customHeight="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R664" s="23"/>
    </row>
    <row r="665" spans="4:44" ht="0.2" customHeight="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R665" s="23"/>
    </row>
    <row r="666" spans="4:44" ht="0.2" customHeight="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R666" s="23"/>
    </row>
    <row r="667" spans="4:44" ht="0.2" customHeight="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R667" s="23"/>
    </row>
    <row r="668" spans="4:44" ht="15" customHeight="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R668" s="23"/>
    </row>
    <row r="669" spans="4:44" ht="15" customHeight="1">
      <c r="D669" s="21"/>
      <c r="E669" s="40" t="s">
        <v>172</v>
      </c>
      <c r="F669" s="40"/>
      <c r="G669" s="40"/>
      <c r="H669" s="40"/>
      <c r="I669" s="40"/>
      <c r="J669" s="40"/>
      <c r="K669" s="40"/>
      <c r="L669" s="40"/>
      <c r="M669" s="40"/>
      <c r="N669" s="40"/>
      <c r="O669" s="40"/>
      <c r="P669" s="40"/>
      <c r="Q669" s="40"/>
      <c r="R669" s="40"/>
      <c r="S669" s="40"/>
      <c r="T669" s="40"/>
      <c r="U669" s="40"/>
      <c r="V669" s="40"/>
      <c r="W669" s="40"/>
      <c r="X669" s="40"/>
      <c r="Y669" s="40"/>
      <c r="Z669" s="40"/>
      <c r="AA669" s="40"/>
      <c r="AB669" s="21"/>
      <c r="AC669" s="21"/>
      <c r="AD669" s="21"/>
      <c r="AE669" s="21"/>
      <c r="AF669" s="21"/>
      <c r="AG669" s="21"/>
      <c r="AR669" s="23"/>
    </row>
    <row r="670" spans="4:44" ht="15" customHeight="1">
      <c r="D670" s="21"/>
      <c r="E670" s="30" t="s">
        <v>173</v>
      </c>
      <c r="F670" s="30"/>
      <c r="G670" s="30"/>
      <c r="H670" s="30"/>
      <c r="I670" s="30"/>
      <c r="J670" s="30"/>
      <c r="K670" s="30"/>
      <c r="L670" s="30"/>
      <c r="M670" s="30"/>
      <c r="N670" s="30"/>
      <c r="O670" s="30"/>
      <c r="P670" s="30"/>
      <c r="Q670" s="30"/>
      <c r="R670" s="30"/>
      <c r="S670" s="30"/>
      <c r="T670" s="30"/>
      <c r="U670" s="30"/>
      <c r="V670" s="30"/>
      <c r="W670" s="30"/>
      <c r="X670" s="30"/>
      <c r="Y670" s="30"/>
      <c r="Z670" s="30"/>
      <c r="AA670" s="30"/>
      <c r="AB670" s="21"/>
      <c r="AC670" s="21"/>
      <c r="AD670" s="21"/>
      <c r="AE670" s="21"/>
      <c r="AF670" s="21"/>
      <c r="AG670" s="21"/>
      <c r="AR670" s="23"/>
    </row>
    <row r="671" spans="4:44" ht="15" customHeight="1">
      <c r="D671" s="21"/>
      <c r="E671" s="30"/>
      <c r="F671" s="30"/>
      <c r="G671" s="30"/>
      <c r="H671" s="30"/>
      <c r="I671" s="30"/>
      <c r="J671" s="30"/>
      <c r="K671" s="30"/>
      <c r="L671" s="30"/>
      <c r="M671" s="30"/>
      <c r="N671" s="30"/>
      <c r="O671" s="30"/>
      <c r="P671" s="30" t="s">
        <v>130</v>
      </c>
      <c r="Q671" s="30" t="s">
        <v>174</v>
      </c>
      <c r="R671" s="21"/>
      <c r="S671" s="30"/>
      <c r="T671" s="30"/>
      <c r="U671" s="30"/>
      <c r="V671" s="30"/>
      <c r="W671" s="30"/>
      <c r="X671" s="30"/>
      <c r="Y671" s="30"/>
      <c r="Z671" s="30"/>
      <c r="AA671" s="30"/>
      <c r="AB671" s="21"/>
      <c r="AC671" s="21"/>
      <c r="AD671" s="21"/>
      <c r="AE671" s="21"/>
      <c r="AF671" s="21"/>
      <c r="AG671" s="21"/>
      <c r="AR671" s="23"/>
    </row>
    <row r="672" spans="4:44" ht="15" customHeight="1">
      <c r="D672" s="21"/>
      <c r="E672" s="21" t="s">
        <v>175</v>
      </c>
      <c r="F672" s="21"/>
      <c r="G672" s="21"/>
      <c r="H672" s="21"/>
      <c r="I672" s="21"/>
      <c r="J672" s="21"/>
      <c r="K672" s="21"/>
      <c r="L672" s="21"/>
      <c r="M672" s="21"/>
      <c r="N672" s="21"/>
      <c r="O672" s="21"/>
      <c r="P672" s="21"/>
      <c r="Q672" s="21" t="s">
        <v>176</v>
      </c>
      <c r="R672" s="21" t="s">
        <v>177</v>
      </c>
      <c r="S672" s="21"/>
      <c r="T672" s="21"/>
      <c r="U672" s="21"/>
      <c r="V672" s="21"/>
      <c r="W672" s="21"/>
      <c r="X672" s="21"/>
      <c r="Y672" s="21"/>
      <c r="Z672" s="21"/>
      <c r="AA672" s="21"/>
      <c r="AB672" s="21"/>
      <c r="AC672" s="21"/>
      <c r="AD672" s="21"/>
      <c r="AE672" s="21"/>
      <c r="AF672" s="21"/>
      <c r="AG672" s="21"/>
      <c r="AR672" s="23"/>
    </row>
    <row r="673" spans="3:47" ht="15" customHeight="1">
      <c r="C673" s="349">
        <v>1000</v>
      </c>
      <c r="D673" s="350"/>
      <c r="E673" s="351"/>
      <c r="F673" s="351"/>
      <c r="G673" s="351"/>
      <c r="H673" s="351"/>
      <c r="I673" s="351"/>
      <c r="J673" s="351"/>
      <c r="K673" s="351"/>
      <c r="L673" s="351"/>
      <c r="M673" s="351"/>
      <c r="N673" s="21"/>
      <c r="O673" s="21"/>
      <c r="P673" s="21"/>
      <c r="Q673" s="21" t="s">
        <v>178</v>
      </c>
      <c r="R673" s="21" t="s">
        <v>179</v>
      </c>
      <c r="S673" s="21"/>
      <c r="T673" s="21"/>
      <c r="U673" s="21"/>
      <c r="V673" s="21"/>
      <c r="W673" s="21"/>
      <c r="X673" s="21"/>
      <c r="Y673" s="21"/>
      <c r="Z673" s="21"/>
      <c r="AA673" s="21"/>
      <c r="AB673" s="21"/>
      <c r="AC673" s="21"/>
      <c r="AD673" s="21"/>
      <c r="AE673" s="21"/>
      <c r="AF673" s="21"/>
      <c r="AG673" s="21"/>
      <c r="AR673" s="23"/>
    </row>
    <row r="674" spans="3:47" ht="15" customHeight="1">
      <c r="C674" s="349"/>
      <c r="D674" s="350"/>
      <c r="E674" s="352"/>
      <c r="F674" s="353"/>
      <c r="G674" s="353"/>
      <c r="H674" s="353"/>
      <c r="I674" s="353"/>
      <c r="J674" s="354"/>
      <c r="K674" s="353"/>
      <c r="L674" s="353"/>
      <c r="M674" s="353"/>
      <c r="N674" s="355"/>
      <c r="O674" s="21"/>
      <c r="P674" s="21"/>
      <c r="Q674" s="21" t="s">
        <v>180</v>
      </c>
      <c r="R674" s="21" t="s">
        <v>181</v>
      </c>
      <c r="S674" s="21"/>
      <c r="T674" s="21"/>
      <c r="U674" s="21"/>
      <c r="V674" s="21"/>
      <c r="W674" s="21"/>
      <c r="X674" s="21"/>
      <c r="Y674" s="21"/>
      <c r="Z674" s="21"/>
      <c r="AA674" s="21"/>
      <c r="AB674" s="21"/>
      <c r="AC674" s="21"/>
      <c r="AD674" s="21"/>
      <c r="AE674" s="21"/>
      <c r="AF674" s="21"/>
      <c r="AG674" s="21"/>
      <c r="AR674" s="23"/>
    </row>
    <row r="675" spans="3:47" ht="15" customHeight="1">
      <c r="D675" s="356">
        <v>800</v>
      </c>
      <c r="E675" s="357"/>
      <c r="F675" s="358"/>
      <c r="G675" s="359"/>
      <c r="H675" s="359"/>
      <c r="I675" s="360"/>
      <c r="J675" s="359"/>
      <c r="K675" s="359"/>
      <c r="L675" s="361"/>
      <c r="M675" s="353"/>
      <c r="N675" s="362"/>
      <c r="O675" s="21"/>
      <c r="P675" s="21"/>
      <c r="Q675" s="21" t="s">
        <v>182</v>
      </c>
      <c r="R675" s="21" t="s">
        <v>183</v>
      </c>
      <c r="S675" s="21"/>
      <c r="T675" s="21"/>
      <c r="U675" s="21"/>
      <c r="V675" s="21"/>
      <c r="W675" s="21"/>
      <c r="X675" s="21"/>
      <c r="Y675" s="21"/>
      <c r="Z675" s="21"/>
      <c r="AA675" s="21"/>
      <c r="AB675" s="21"/>
      <c r="AC675" s="21"/>
      <c r="AD675" s="21"/>
      <c r="AE675" s="21"/>
      <c r="AF675" s="21"/>
      <c r="AG675" s="21"/>
      <c r="AR675" s="23"/>
    </row>
    <row r="676" spans="3:47" ht="15" customHeight="1">
      <c r="D676" s="356"/>
      <c r="E676" s="363"/>
      <c r="F676" s="364"/>
      <c r="G676" s="361"/>
      <c r="H676" s="361"/>
      <c r="I676" s="353"/>
      <c r="J676" s="361"/>
      <c r="K676" s="361"/>
      <c r="L676" s="365"/>
      <c r="M676" s="353"/>
      <c r="N676" s="362"/>
      <c r="O676" s="21"/>
      <c r="P676" s="21"/>
      <c r="Q676" s="21"/>
      <c r="R676" s="21"/>
      <c r="S676" s="21"/>
      <c r="T676" s="21"/>
      <c r="U676" s="21"/>
      <c r="V676" s="21"/>
      <c r="W676" s="21"/>
      <c r="X676" s="21"/>
      <c r="Y676" s="21"/>
      <c r="Z676" s="21"/>
      <c r="AA676" s="21"/>
      <c r="AB676" s="21"/>
      <c r="AC676" s="21"/>
      <c r="AD676" s="21"/>
      <c r="AE676" s="21"/>
      <c r="AF676" s="21"/>
      <c r="AG676" s="21"/>
      <c r="AR676" s="23"/>
    </row>
    <row r="677" spans="3:47" ht="15" customHeight="1">
      <c r="D677" s="356">
        <v>600</v>
      </c>
      <c r="E677" s="366"/>
      <c r="F677" s="367"/>
      <c r="G677" s="359"/>
      <c r="H677" s="368"/>
      <c r="I677" s="360"/>
      <c r="J677" s="361"/>
      <c r="K677" s="361"/>
      <c r="L677" s="369"/>
      <c r="M677" s="353"/>
      <c r="N677" s="362"/>
      <c r="O677" s="21"/>
      <c r="P677" s="21"/>
      <c r="Q677" s="21" t="s">
        <v>176</v>
      </c>
      <c r="R677" s="370"/>
      <c r="S677" s="21"/>
      <c r="T677" s="21"/>
      <c r="U677" s="21"/>
      <c r="V677" s="21"/>
      <c r="W677" s="21"/>
      <c r="X677" s="21"/>
      <c r="Y677" s="21"/>
      <c r="Z677" s="21"/>
      <c r="AA677" s="21"/>
      <c r="AB677" s="21"/>
      <c r="AC677" s="21"/>
      <c r="AD677" s="21"/>
      <c r="AE677" s="21"/>
      <c r="AF677" s="21"/>
      <c r="AG677" s="21"/>
      <c r="AR677" s="23"/>
    </row>
    <row r="678" spans="3:47" ht="15" customHeight="1">
      <c r="D678" s="356"/>
      <c r="E678" s="352"/>
      <c r="F678" s="353"/>
      <c r="G678" s="353"/>
      <c r="H678" s="353"/>
      <c r="I678" s="353"/>
      <c r="J678" s="365"/>
      <c r="K678" s="353"/>
      <c r="L678" s="362"/>
      <c r="M678" s="353"/>
      <c r="N678" s="362"/>
      <c r="O678" s="44"/>
      <c r="P678" s="21"/>
      <c r="Q678" s="21" t="s">
        <v>178</v>
      </c>
      <c r="R678" s="370"/>
      <c r="S678" s="21"/>
      <c r="T678" s="21"/>
      <c r="U678" s="21"/>
      <c r="V678" s="21"/>
      <c r="W678" s="21"/>
      <c r="X678" s="21"/>
      <c r="Y678" s="21"/>
      <c r="Z678" s="21"/>
      <c r="AA678" s="21"/>
      <c r="AB678" s="21"/>
      <c r="AC678" s="21"/>
      <c r="AD678" s="21"/>
      <c r="AE678" s="21"/>
      <c r="AF678" s="21"/>
      <c r="AG678" s="21"/>
      <c r="AR678" s="23"/>
      <c r="AU678" s="246" t="s">
        <v>81</v>
      </c>
    </row>
    <row r="679" spans="3:47" ht="15" customHeight="1">
      <c r="D679" s="356">
        <v>400</v>
      </c>
      <c r="E679" s="371"/>
      <c r="F679" s="360"/>
      <c r="G679" s="360"/>
      <c r="H679" s="353"/>
      <c r="I679" s="353"/>
      <c r="J679" s="372"/>
      <c r="K679" s="353"/>
      <c r="L679" s="362"/>
      <c r="M679" s="353"/>
      <c r="N679" s="362"/>
      <c r="O679" s="44"/>
      <c r="P679" s="21"/>
      <c r="Q679" s="21" t="s">
        <v>180</v>
      </c>
      <c r="R679" s="370"/>
      <c r="S679" s="21"/>
      <c r="T679" s="21"/>
      <c r="U679" s="21"/>
      <c r="V679" s="21"/>
      <c r="W679" s="21"/>
      <c r="X679" s="21"/>
      <c r="Y679" s="21"/>
      <c r="Z679" s="21"/>
      <c r="AA679" s="21"/>
      <c r="AB679" s="21"/>
      <c r="AC679" s="21"/>
      <c r="AD679" s="21"/>
      <c r="AE679" s="21"/>
      <c r="AF679" s="21"/>
      <c r="AG679" s="21"/>
      <c r="AR679" s="23"/>
      <c r="AU679" s="4" t="s">
        <v>102</v>
      </c>
    </row>
    <row r="680" spans="3:47" ht="15" customHeight="1">
      <c r="D680" s="356"/>
      <c r="E680" s="352"/>
      <c r="F680" s="353"/>
      <c r="G680" s="353"/>
      <c r="H680" s="355"/>
      <c r="I680" s="353"/>
      <c r="J680" s="372"/>
      <c r="K680" s="353"/>
      <c r="L680" s="362"/>
      <c r="M680" s="353"/>
      <c r="N680" s="362"/>
      <c r="O680" s="21"/>
      <c r="P680" s="21"/>
      <c r="Q680" s="21" t="s">
        <v>182</v>
      </c>
      <c r="R680" s="370"/>
      <c r="S680" s="21"/>
      <c r="T680" s="21"/>
      <c r="U680" s="21"/>
      <c r="V680" s="373" t="str">
        <f>IF(R678=AU678,AU679,AU680)</f>
        <v>!Inténtalo Nuevamente!</v>
      </c>
      <c r="W680" s="373"/>
      <c r="X680" s="373"/>
      <c r="Y680" s="373"/>
      <c r="Z680" s="373"/>
      <c r="AA680" s="21"/>
      <c r="AB680" s="21"/>
      <c r="AC680" s="21"/>
      <c r="AD680" s="21"/>
      <c r="AE680" s="21"/>
      <c r="AF680" s="21"/>
      <c r="AG680" s="21"/>
      <c r="AR680" s="23"/>
      <c r="AU680" s="246" t="s">
        <v>105</v>
      </c>
    </row>
    <row r="681" spans="3:47" ht="15" customHeight="1">
      <c r="D681" s="356">
        <v>200</v>
      </c>
      <c r="E681" s="371"/>
      <c r="F681" s="353"/>
      <c r="G681" s="353"/>
      <c r="H681" s="362"/>
      <c r="I681" s="353"/>
      <c r="J681" s="372"/>
      <c r="K681" s="353"/>
      <c r="L681" s="362"/>
      <c r="M681" s="353"/>
      <c r="N681" s="362"/>
      <c r="O681" s="21"/>
      <c r="P681" s="21"/>
      <c r="Q681" s="21"/>
      <c r="R681" s="21"/>
      <c r="S681" s="21"/>
      <c r="T681" s="21"/>
      <c r="U681" s="21"/>
      <c r="V681" s="21" t="str">
        <f>IF(R677=AU678,AU682,AU681)</f>
        <v>.</v>
      </c>
      <c r="W681" s="21"/>
      <c r="X681" s="21" t="str">
        <f>IF(R679=AU678,AU682,AU681)</f>
        <v>.</v>
      </c>
      <c r="Y681" s="21"/>
      <c r="Z681" s="21" t="str">
        <f>IF(R680=AU678,AU682,AU681)</f>
        <v>.</v>
      </c>
      <c r="AA681" s="21"/>
      <c r="AB681" s="21"/>
      <c r="AC681" s="21"/>
      <c r="AD681" s="21"/>
      <c r="AE681" s="21"/>
      <c r="AF681" s="21"/>
      <c r="AG681" s="21"/>
      <c r="AR681" s="23"/>
      <c r="AU681" s="246" t="s">
        <v>184</v>
      </c>
    </row>
    <row r="682" spans="3:47" ht="15" customHeight="1">
      <c r="D682" s="356"/>
      <c r="E682" s="352"/>
      <c r="F682" s="355"/>
      <c r="G682" s="353"/>
      <c r="H682" s="362"/>
      <c r="I682" s="353"/>
      <c r="J682" s="372"/>
      <c r="K682" s="353"/>
      <c r="L682" s="362"/>
      <c r="M682" s="353"/>
      <c r="N682" s="362"/>
      <c r="O682" s="21"/>
      <c r="P682" s="21"/>
      <c r="Q682" s="21"/>
      <c r="R682" s="21"/>
      <c r="S682" s="21"/>
      <c r="T682" s="21"/>
      <c r="U682" s="21"/>
      <c r="V682" s="21"/>
      <c r="W682" s="21"/>
      <c r="X682" s="21"/>
      <c r="Y682" s="21"/>
      <c r="Z682" s="21"/>
      <c r="AA682" s="21"/>
      <c r="AB682" s="21"/>
      <c r="AC682" s="21"/>
      <c r="AD682" s="21"/>
      <c r="AE682" s="21"/>
      <c r="AF682" s="21"/>
      <c r="AG682" s="21"/>
      <c r="AR682" s="23"/>
      <c r="AU682" s="246" t="s">
        <v>185</v>
      </c>
    </row>
    <row r="683" spans="3:47" ht="15" customHeight="1">
      <c r="D683" s="374"/>
      <c r="E683" s="371"/>
      <c r="F683" s="375"/>
      <c r="G683" s="360"/>
      <c r="H683" s="375"/>
      <c r="I683" s="360"/>
      <c r="J683" s="376"/>
      <c r="K683" s="360"/>
      <c r="L683" s="375"/>
      <c r="M683" s="360"/>
      <c r="N683" s="375"/>
      <c r="O683" s="21"/>
      <c r="P683" s="21"/>
      <c r="Q683" s="21"/>
      <c r="R683" s="21"/>
      <c r="S683" s="21"/>
      <c r="T683" s="21"/>
      <c r="U683" s="21"/>
      <c r="V683" s="21"/>
      <c r="W683" s="21"/>
      <c r="X683" s="21"/>
      <c r="Y683" s="21"/>
      <c r="Z683" s="21"/>
      <c r="AA683" s="21"/>
      <c r="AB683" s="21"/>
      <c r="AC683" s="21"/>
      <c r="AD683" s="21"/>
      <c r="AE683" s="21"/>
      <c r="AF683" s="21"/>
      <c r="AG683" s="21"/>
      <c r="AR683" s="23"/>
    </row>
    <row r="684" spans="3:47" ht="15" customHeight="1">
      <c r="D684" s="30"/>
      <c r="E684" s="21"/>
      <c r="F684" s="44">
        <v>1</v>
      </c>
      <c r="G684" s="44"/>
      <c r="H684" s="44">
        <v>2</v>
      </c>
      <c r="I684" s="44"/>
      <c r="J684" s="44">
        <v>3</v>
      </c>
      <c r="K684" s="44"/>
      <c r="L684" s="44">
        <v>4</v>
      </c>
      <c r="M684" s="44"/>
      <c r="N684" s="44">
        <v>5</v>
      </c>
      <c r="O684" s="21"/>
      <c r="P684" s="30" t="s">
        <v>134</v>
      </c>
      <c r="Q684" s="30" t="s">
        <v>174</v>
      </c>
      <c r="R684" s="21"/>
      <c r="S684" s="30"/>
      <c r="T684" s="30"/>
      <c r="U684" s="30"/>
      <c r="V684" s="30"/>
      <c r="W684" s="30"/>
      <c r="X684" s="30"/>
      <c r="Y684" s="30"/>
      <c r="Z684" s="30"/>
      <c r="AA684" s="21"/>
      <c r="AB684" s="21"/>
      <c r="AC684" s="21"/>
      <c r="AD684" s="21"/>
      <c r="AE684" s="21"/>
      <c r="AF684" s="21"/>
      <c r="AG684" s="21"/>
      <c r="AR684" s="23"/>
    </row>
    <row r="685" spans="3:47" ht="15" customHeight="1">
      <c r="D685" s="21"/>
      <c r="E685" s="280" t="s">
        <v>186</v>
      </c>
      <c r="F685" s="280"/>
      <c r="G685" s="280"/>
      <c r="H685" s="280"/>
      <c r="I685" s="280"/>
      <c r="J685" s="280"/>
      <c r="K685" s="280"/>
      <c r="L685" s="280"/>
      <c r="M685" s="280"/>
      <c r="N685" s="280"/>
      <c r="O685" s="21"/>
      <c r="P685" s="21"/>
      <c r="Q685" s="21" t="s">
        <v>176</v>
      </c>
      <c r="R685" s="21" t="s">
        <v>187</v>
      </c>
      <c r="S685" s="21"/>
      <c r="T685" s="21"/>
      <c r="U685" s="21"/>
      <c r="V685" s="21"/>
      <c r="W685" s="21"/>
      <c r="X685" s="21"/>
      <c r="Y685" s="21"/>
      <c r="Z685" s="21"/>
      <c r="AA685" s="21"/>
      <c r="AB685" s="21"/>
      <c r="AC685" s="21"/>
      <c r="AD685" s="21"/>
      <c r="AE685" s="21"/>
      <c r="AF685" s="21"/>
      <c r="AG685" s="21"/>
      <c r="AR685" s="23"/>
    </row>
    <row r="686" spans="3:47" ht="15" customHeight="1">
      <c r="D686" s="21"/>
      <c r="E686" s="21"/>
      <c r="F686" s="21"/>
      <c r="G686" s="21"/>
      <c r="H686" s="21"/>
      <c r="I686" s="21"/>
      <c r="J686" s="21"/>
      <c r="K686" s="21"/>
      <c r="L686" s="21"/>
      <c r="M686" s="21"/>
      <c r="N686" s="21"/>
      <c r="O686" s="21"/>
      <c r="P686" s="21"/>
      <c r="Q686" s="21" t="s">
        <v>178</v>
      </c>
      <c r="R686" s="21" t="s">
        <v>188</v>
      </c>
      <c r="S686" s="21"/>
      <c r="T686" s="21"/>
      <c r="U686" s="21"/>
      <c r="V686" s="21"/>
      <c r="W686" s="21"/>
      <c r="X686" s="21"/>
      <c r="Y686" s="21"/>
      <c r="Z686" s="21"/>
      <c r="AA686" s="21"/>
      <c r="AB686" s="21"/>
      <c r="AC686" s="21"/>
      <c r="AD686" s="21"/>
      <c r="AE686" s="21"/>
      <c r="AF686" s="21"/>
      <c r="AG686" s="21"/>
      <c r="AR686" s="23"/>
    </row>
    <row r="687" spans="3:47" ht="15" customHeight="1">
      <c r="D687" s="21"/>
      <c r="E687" s="21"/>
      <c r="F687" s="21"/>
      <c r="G687" s="21"/>
      <c r="H687" s="21"/>
      <c r="I687" s="21"/>
      <c r="J687" s="21"/>
      <c r="K687" s="21"/>
      <c r="L687" s="21"/>
      <c r="M687" s="21"/>
      <c r="N687" s="21"/>
      <c r="O687" s="21"/>
      <c r="P687" s="21"/>
      <c r="Q687" s="21" t="s">
        <v>180</v>
      </c>
      <c r="R687" s="21" t="s">
        <v>189</v>
      </c>
      <c r="S687" s="21"/>
      <c r="T687" s="21"/>
      <c r="U687" s="21"/>
      <c r="V687" s="21"/>
      <c r="W687" s="21"/>
      <c r="X687" s="21"/>
      <c r="Y687" s="21"/>
      <c r="Z687" s="21"/>
      <c r="AA687" s="21"/>
      <c r="AB687" s="21"/>
      <c r="AC687" s="21"/>
      <c r="AD687" s="21"/>
      <c r="AE687" s="21"/>
      <c r="AF687" s="21"/>
      <c r="AG687" s="21"/>
      <c r="AR687" s="23"/>
    </row>
    <row r="688" spans="3:47" ht="15" customHeight="1">
      <c r="D688" s="21"/>
      <c r="E688" s="21"/>
      <c r="F688" s="21"/>
      <c r="G688" s="21"/>
      <c r="H688" s="21"/>
      <c r="I688" s="21"/>
      <c r="J688" s="21"/>
      <c r="K688" s="21"/>
      <c r="L688" s="21"/>
      <c r="M688" s="21"/>
      <c r="N688" s="21"/>
      <c r="O688" s="21"/>
      <c r="P688" s="21"/>
      <c r="Q688" s="21" t="s">
        <v>182</v>
      </c>
      <c r="R688" s="21" t="s">
        <v>190</v>
      </c>
      <c r="S688" s="21"/>
      <c r="T688" s="21"/>
      <c r="U688" s="21"/>
      <c r="V688" s="21"/>
      <c r="W688" s="21"/>
      <c r="X688" s="21"/>
      <c r="Y688" s="21"/>
      <c r="Z688" s="21"/>
      <c r="AA688" s="21"/>
      <c r="AB688" s="21"/>
      <c r="AC688" s="21"/>
      <c r="AD688" s="21"/>
      <c r="AE688" s="21"/>
      <c r="AF688" s="21"/>
      <c r="AG688" s="21"/>
      <c r="AR688" s="23"/>
    </row>
    <row r="689" spans="4:44" ht="15" customHeight="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R689" s="23"/>
    </row>
    <row r="690" spans="4:44" ht="15" customHeight="1">
      <c r="D690" s="21"/>
      <c r="E690" s="21"/>
      <c r="F690" s="21"/>
      <c r="G690" s="21"/>
      <c r="H690" s="21"/>
      <c r="I690" s="21"/>
      <c r="J690" s="21"/>
      <c r="K690" s="21"/>
      <c r="L690" s="21"/>
      <c r="M690" s="21"/>
      <c r="N690" s="21"/>
      <c r="O690" s="21"/>
      <c r="P690" s="21"/>
      <c r="Q690" s="21" t="s">
        <v>176</v>
      </c>
      <c r="R690" s="370"/>
      <c r="S690" s="21"/>
      <c r="T690" s="21"/>
      <c r="U690" s="21"/>
      <c r="V690" s="21"/>
      <c r="W690" s="21"/>
      <c r="X690" s="21"/>
      <c r="Y690" s="21"/>
      <c r="Z690" s="21"/>
      <c r="AA690" s="21"/>
      <c r="AB690" s="21"/>
      <c r="AC690" s="21"/>
      <c r="AD690" s="21"/>
      <c r="AE690" s="21"/>
      <c r="AF690" s="21"/>
      <c r="AG690" s="21"/>
      <c r="AR690" s="23"/>
    </row>
    <row r="691" spans="4:44" ht="15" customHeight="1">
      <c r="Q691" s="4" t="s">
        <v>178</v>
      </c>
      <c r="R691" s="377"/>
      <c r="AR691" s="23"/>
    </row>
    <row r="692" spans="4:44" ht="15" customHeight="1">
      <c r="Q692" s="4" t="s">
        <v>180</v>
      </c>
      <c r="R692" s="377"/>
      <c r="AR692" s="23"/>
    </row>
    <row r="693" spans="4:44" ht="15" customHeight="1">
      <c r="Q693" s="4" t="s">
        <v>182</v>
      </c>
      <c r="R693" s="377"/>
      <c r="W693" s="378" t="str">
        <f>IF(R693=AU678,AU679,AU680)</f>
        <v>!Inténtalo Nuevamente!</v>
      </c>
      <c r="X693" s="378"/>
      <c r="Y693" s="378"/>
      <c r="Z693" s="378"/>
      <c r="AA693" s="378"/>
      <c r="AR693" s="23"/>
    </row>
    <row r="694" spans="4:44" ht="15" customHeight="1">
      <c r="AR694" s="23"/>
    </row>
    <row r="695" spans="4:44" ht="15" customHeight="1">
      <c r="AR695" s="23"/>
    </row>
    <row r="696" spans="4:44" ht="0.2" customHeight="1">
      <c r="AR696" s="23"/>
    </row>
    <row r="697" spans="4:44" ht="0.2" customHeight="1">
      <c r="AR697" s="23"/>
    </row>
    <row r="701" spans="4:44" ht="15" customHeight="1">
      <c r="E701" s="194" t="s">
        <v>191</v>
      </c>
      <c r="F701" s="72"/>
      <c r="AR701" s="23"/>
    </row>
    <row r="702" spans="4:44" ht="15" customHeight="1">
      <c r="E702" s="194"/>
      <c r="F702" s="72"/>
      <c r="AR702" s="23"/>
    </row>
    <row r="703" spans="4:44" ht="15" customHeight="1">
      <c r="E703" s="379" t="s">
        <v>192</v>
      </c>
      <c r="F703" s="379"/>
      <c r="G703" s="379"/>
      <c r="H703" s="379"/>
      <c r="I703" s="379"/>
      <c r="J703" s="379"/>
      <c r="K703" s="379"/>
      <c r="L703" s="379"/>
      <c r="M703" s="379"/>
      <c r="N703" s="379"/>
      <c r="O703" s="379"/>
      <c r="P703" s="379"/>
      <c r="Q703" s="379"/>
      <c r="R703" s="379"/>
      <c r="S703" s="379"/>
      <c r="T703" s="379"/>
      <c r="U703" s="379"/>
      <c r="V703" s="379"/>
      <c r="W703" s="379"/>
      <c r="X703" s="379"/>
      <c r="Y703" s="379"/>
      <c r="Z703" s="379"/>
      <c r="AA703" s="379"/>
      <c r="AB703" s="379"/>
      <c r="AC703" s="379"/>
      <c r="AD703" s="379"/>
      <c r="AE703" s="379"/>
      <c r="AR703" s="23"/>
    </row>
    <row r="704" spans="4:44" ht="15" customHeight="1">
      <c r="E704" s="379"/>
      <c r="F704" s="379"/>
      <c r="G704" s="379"/>
      <c r="H704" s="379"/>
      <c r="I704" s="379"/>
      <c r="J704" s="379"/>
      <c r="K704" s="379"/>
      <c r="L704" s="379"/>
      <c r="M704" s="379"/>
      <c r="N704" s="379"/>
      <c r="O704" s="379"/>
      <c r="P704" s="379"/>
      <c r="Q704" s="379"/>
      <c r="R704" s="379"/>
      <c r="S704" s="379"/>
      <c r="T704" s="379"/>
      <c r="U704" s="379"/>
      <c r="V704" s="379"/>
      <c r="W704" s="379"/>
      <c r="X704" s="379"/>
      <c r="Y704" s="379"/>
      <c r="Z704" s="379"/>
      <c r="AA704" s="379"/>
      <c r="AB704" s="379"/>
      <c r="AC704" s="379"/>
      <c r="AD704" s="379"/>
      <c r="AE704" s="379"/>
      <c r="AR704" s="23"/>
    </row>
    <row r="705" spans="4:44" ht="15" customHeight="1">
      <c r="E705" s="196"/>
      <c r="F705" s="196"/>
      <c r="G705" s="196"/>
      <c r="H705" s="196"/>
      <c r="I705" s="196"/>
      <c r="J705" s="196"/>
      <c r="K705" s="196"/>
      <c r="L705" s="196"/>
      <c r="M705" s="196"/>
      <c r="N705" s="196"/>
      <c r="O705" s="196"/>
      <c r="P705" s="196"/>
      <c r="Q705" s="196"/>
      <c r="R705" s="196"/>
      <c r="S705" s="196"/>
      <c r="T705" s="196"/>
      <c r="U705" s="196"/>
      <c r="V705" s="196"/>
      <c r="W705" s="196"/>
      <c r="X705" s="196"/>
      <c r="Y705" s="196"/>
      <c r="Z705" s="196"/>
      <c r="AA705" s="196"/>
      <c r="AB705" s="196"/>
      <c r="AC705" s="196"/>
      <c r="AD705" s="196"/>
      <c r="AE705" s="196"/>
      <c r="AR705" s="23"/>
    </row>
    <row r="706" spans="4:44" ht="15" customHeight="1">
      <c r="E706" s="197" t="s">
        <v>70</v>
      </c>
      <c r="AR706" s="23"/>
    </row>
    <row r="707" spans="4:44" ht="15" customHeight="1">
      <c r="S707" s="53"/>
      <c r="T707" s="72"/>
      <c r="AR707" s="23"/>
    </row>
    <row r="708" spans="4:44" ht="15" customHeight="1">
      <c r="D708" s="198" t="s">
        <v>71</v>
      </c>
      <c r="E708" s="199" t="s">
        <v>193</v>
      </c>
      <c r="F708" s="199"/>
      <c r="G708" s="199"/>
      <c r="H708" s="199"/>
      <c r="I708" s="199"/>
      <c r="J708" s="199"/>
      <c r="K708" s="199"/>
      <c r="L708" s="199"/>
      <c r="M708" s="199"/>
      <c r="N708" s="199"/>
      <c r="O708" s="199"/>
      <c r="P708" s="199"/>
      <c r="Q708" s="199"/>
      <c r="R708" s="199"/>
      <c r="S708" s="199"/>
      <c r="T708" s="199"/>
      <c r="U708" s="199"/>
      <c r="V708" s="199"/>
      <c r="W708" s="199"/>
      <c r="X708" s="199"/>
      <c r="Y708" s="199"/>
      <c r="Z708" s="199"/>
      <c r="AA708" s="199"/>
      <c r="AB708" s="199"/>
      <c r="AC708" s="199"/>
      <c r="AD708" s="199"/>
      <c r="AR708" s="23"/>
    </row>
    <row r="709" spans="4:44" ht="15" customHeight="1">
      <c r="D709" s="200"/>
      <c r="E709" s="199"/>
      <c r="F709" s="199"/>
      <c r="G709" s="199"/>
      <c r="H709" s="199"/>
      <c r="I709" s="199"/>
      <c r="J709" s="199"/>
      <c r="K709" s="199"/>
      <c r="L709" s="199"/>
      <c r="M709" s="199"/>
      <c r="N709" s="199"/>
      <c r="O709" s="199"/>
      <c r="P709" s="199"/>
      <c r="Q709" s="199"/>
      <c r="R709" s="199"/>
      <c r="S709" s="199"/>
      <c r="T709" s="199"/>
      <c r="U709" s="199"/>
      <c r="V709" s="199"/>
      <c r="W709" s="199"/>
      <c r="X709" s="199"/>
      <c r="Y709" s="199"/>
      <c r="Z709" s="199"/>
      <c r="AA709" s="199"/>
      <c r="AB709" s="199"/>
      <c r="AC709" s="199"/>
      <c r="AD709" s="199"/>
      <c r="AR709" s="23"/>
    </row>
    <row r="710" spans="4:44" ht="15" customHeight="1">
      <c r="D710" s="200"/>
      <c r="E710" s="201"/>
      <c r="F710" s="201"/>
      <c r="G710" s="201"/>
      <c r="H710" s="201"/>
      <c r="I710" s="201"/>
      <c r="J710" s="201"/>
      <c r="K710" s="201"/>
      <c r="L710" s="201"/>
      <c r="M710" s="201"/>
      <c r="N710" s="201"/>
      <c r="O710" s="201"/>
      <c r="P710" s="201"/>
      <c r="Q710" s="201"/>
      <c r="R710" s="201"/>
      <c r="S710" s="201"/>
      <c r="T710" s="201"/>
      <c r="U710" s="201"/>
      <c r="V710" s="201"/>
      <c r="W710" s="201"/>
      <c r="X710" s="201"/>
      <c r="Y710" s="201"/>
      <c r="Z710" s="201"/>
      <c r="AA710" s="201"/>
      <c r="AB710" s="201"/>
      <c r="AC710" s="201"/>
      <c r="AD710" s="201"/>
      <c r="AR710" s="23"/>
    </row>
    <row r="711" spans="4:44" ht="15" customHeight="1">
      <c r="E711" s="202" t="s">
        <v>73</v>
      </c>
      <c r="AR711" s="23"/>
    </row>
    <row r="712" spans="4:44" ht="15" customHeight="1">
      <c r="D712" s="72"/>
      <c r="E712" s="72" t="s">
        <v>194</v>
      </c>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R712" s="23"/>
    </row>
    <row r="713" spans="4:44" ht="15" customHeight="1">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R713" s="23"/>
    </row>
    <row r="714" spans="4:44" ht="15" customHeight="1">
      <c r="D714" s="72"/>
      <c r="E714" s="72"/>
      <c r="F714" s="72"/>
      <c r="G714" s="229" t="s">
        <v>195</v>
      </c>
      <c r="H714" s="229"/>
      <c r="I714" s="72"/>
      <c r="J714" s="380" t="s">
        <v>196</v>
      </c>
      <c r="K714" s="380"/>
      <c r="L714" s="72"/>
      <c r="M714" s="72"/>
      <c r="N714" s="381" t="s">
        <v>197</v>
      </c>
      <c r="O714" s="381"/>
      <c r="P714" s="381"/>
      <c r="Q714" s="381"/>
      <c r="R714" s="381"/>
      <c r="S714" s="72"/>
      <c r="T714" s="72"/>
      <c r="U714" s="72"/>
      <c r="V714" s="229" t="s">
        <v>195</v>
      </c>
      <c r="W714" s="229"/>
      <c r="X714" s="72"/>
      <c r="Y714" s="380" t="s">
        <v>196</v>
      </c>
      <c r="Z714" s="380"/>
      <c r="AA714" s="72"/>
      <c r="AB714" s="72"/>
      <c r="AR714" s="23"/>
    </row>
    <row r="715" spans="4:44" ht="15" customHeight="1">
      <c r="G715" s="382">
        <v>4</v>
      </c>
      <c r="H715" s="382"/>
      <c r="I715" s="229" t="s">
        <v>12</v>
      </c>
      <c r="J715" s="383">
        <v>30</v>
      </c>
      <c r="K715" s="383"/>
      <c r="L715" s="72"/>
      <c r="M715" s="72"/>
      <c r="N715" s="381"/>
      <c r="O715" s="381"/>
      <c r="P715" s="381"/>
      <c r="Q715" s="381"/>
      <c r="R715" s="381"/>
      <c r="S715" s="72"/>
      <c r="U715" s="384"/>
      <c r="V715" s="385">
        <f>G715</f>
        <v>4</v>
      </c>
      <c r="W715" s="385"/>
      <c r="X715" s="386" t="s">
        <v>12</v>
      </c>
      <c r="Y715" s="387" t="s">
        <v>81</v>
      </c>
      <c r="Z715" s="387"/>
      <c r="AA715" s="72"/>
      <c r="AB715" s="72"/>
      <c r="AR715" s="23"/>
    </row>
    <row r="716" spans="4:44" ht="15" customHeight="1">
      <c r="G716" s="388">
        <v>8</v>
      </c>
      <c r="H716" s="388"/>
      <c r="I716" s="229"/>
      <c r="J716" s="389" t="s">
        <v>81</v>
      </c>
      <c r="K716" s="389"/>
      <c r="L716" s="72"/>
      <c r="M716" s="72"/>
      <c r="N716" s="72"/>
      <c r="O716" s="72"/>
      <c r="P716" s="72"/>
      <c r="Q716" s="72"/>
      <c r="R716" s="72"/>
      <c r="S716" s="72"/>
      <c r="U716" s="384"/>
      <c r="V716" s="390">
        <f>G716</f>
        <v>8</v>
      </c>
      <c r="W716" s="390"/>
      <c r="X716" s="386"/>
      <c r="Y716" s="391">
        <f>J715</f>
        <v>30</v>
      </c>
      <c r="Z716" s="391"/>
      <c r="AA716" s="72"/>
      <c r="AB716" s="72"/>
      <c r="AR716" s="23"/>
    </row>
    <row r="717" spans="4:44" ht="15" customHeight="1">
      <c r="G717" s="204"/>
      <c r="H717" s="204"/>
      <c r="I717" s="204"/>
      <c r="J717" s="204"/>
      <c r="K717" s="204"/>
      <c r="L717" s="72"/>
      <c r="M717" s="72"/>
      <c r="N717" s="72"/>
      <c r="O717" s="72"/>
      <c r="P717" s="204"/>
      <c r="Q717" s="204"/>
      <c r="R717" s="204"/>
      <c r="S717" s="204"/>
      <c r="T717" s="204"/>
      <c r="U717" s="72"/>
      <c r="V717" s="72"/>
      <c r="W717" s="72"/>
      <c r="X717" s="72"/>
      <c r="Y717" s="72"/>
      <c r="Z717" s="72"/>
      <c r="AA717" s="72"/>
      <c r="AB717" s="72"/>
      <c r="AR717" s="23"/>
    </row>
    <row r="718" spans="4:44" ht="15" customHeight="1">
      <c r="D718" s="72"/>
      <c r="E718" s="206" t="s">
        <v>80</v>
      </c>
      <c r="F718" s="206"/>
      <c r="G718" s="206"/>
      <c r="H718" s="206"/>
      <c r="I718" s="206"/>
      <c r="J718" s="206"/>
      <c r="K718" s="206"/>
      <c r="L718" s="206"/>
      <c r="M718" s="206"/>
      <c r="N718" s="206"/>
      <c r="O718" s="206"/>
      <c r="P718" s="206"/>
      <c r="Q718" s="206"/>
      <c r="R718" s="206"/>
      <c r="S718" s="206"/>
      <c r="T718" s="206"/>
      <c r="U718" s="206"/>
      <c r="V718" s="206"/>
      <c r="W718" s="206"/>
      <c r="X718" s="206"/>
      <c r="Y718" s="206"/>
      <c r="Z718" s="206"/>
      <c r="AA718" s="206"/>
      <c r="AB718" s="72"/>
      <c r="AR718" s="23"/>
    </row>
    <row r="719" spans="4:44" ht="15" customHeight="1">
      <c r="D719" s="72"/>
      <c r="E719" s="206"/>
      <c r="F719" s="206"/>
      <c r="G719" s="206"/>
      <c r="H719" s="206"/>
      <c r="I719" s="206"/>
      <c r="J719" s="206"/>
      <c r="K719" s="206"/>
      <c r="L719" s="206"/>
      <c r="M719" s="206"/>
      <c r="N719" s="392" t="s">
        <v>38</v>
      </c>
      <c r="O719" s="206"/>
      <c r="P719" s="206"/>
      <c r="Q719" s="206"/>
      <c r="R719" s="206"/>
      <c r="S719" s="206"/>
      <c r="T719" s="206"/>
      <c r="U719" s="206"/>
      <c r="V719" s="206"/>
      <c r="W719" s="206"/>
      <c r="X719" s="206"/>
      <c r="Y719" s="206"/>
      <c r="Z719" s="206"/>
      <c r="AA719" s="206"/>
      <c r="AB719" s="72"/>
      <c r="AR719" s="23"/>
    </row>
    <row r="720" spans="4:44" ht="15" customHeight="1">
      <c r="D720" s="72"/>
      <c r="E720" s="204"/>
      <c r="F720" s="228">
        <f>V715</f>
        <v>4</v>
      </c>
      <c r="G720" s="228"/>
      <c r="H720" s="325" t="s">
        <v>12</v>
      </c>
      <c r="I720" s="228" t="s">
        <v>46</v>
      </c>
      <c r="J720" s="228"/>
      <c r="K720" s="72"/>
      <c r="L720" s="72"/>
      <c r="M720" s="72"/>
      <c r="N720" s="209">
        <f>F721</f>
        <v>8</v>
      </c>
      <c r="O720" s="210" t="s">
        <v>81</v>
      </c>
      <c r="P720" s="55" t="s">
        <v>12</v>
      </c>
      <c r="Q720" s="53">
        <f>F720</f>
        <v>4</v>
      </c>
      <c r="R720" s="72" t="s">
        <v>46</v>
      </c>
      <c r="S720" s="52">
        <f>I721</f>
        <v>30</v>
      </c>
      <c r="T720" s="72"/>
      <c r="U720" s="72"/>
      <c r="V720" s="72"/>
      <c r="W720" s="72"/>
      <c r="X720" s="72"/>
      <c r="Y720" s="72"/>
      <c r="Z720" s="72"/>
      <c r="AA720" s="72"/>
      <c r="AB720" s="72"/>
      <c r="AR720" s="23"/>
    </row>
    <row r="721" spans="4:44" ht="15" customHeight="1">
      <c r="D721" s="72"/>
      <c r="E721" s="204"/>
      <c r="F721" s="393">
        <f>V716</f>
        <v>8</v>
      </c>
      <c r="G721" s="393"/>
      <c r="H721" s="325"/>
      <c r="I721" s="229">
        <f>Y716</f>
        <v>30</v>
      </c>
      <c r="J721" s="229"/>
      <c r="K721" s="72"/>
      <c r="L721" s="72"/>
      <c r="M721" s="72"/>
      <c r="N721" s="209">
        <f>N720</f>
        <v>8</v>
      </c>
      <c r="O721" s="210" t="s">
        <v>81</v>
      </c>
      <c r="P721" s="55" t="s">
        <v>12</v>
      </c>
      <c r="Q721" s="53">
        <f>Q720*S720</f>
        <v>120</v>
      </c>
      <c r="R721" s="72"/>
      <c r="S721" s="72"/>
      <c r="T721" s="72"/>
      <c r="U721" s="72"/>
      <c r="V721" s="72"/>
      <c r="W721" s="72"/>
      <c r="X721" s="72"/>
      <c r="Y721" s="72"/>
      <c r="Z721" s="72"/>
      <c r="AA721" s="72"/>
      <c r="AB721" s="72"/>
      <c r="AR721" s="23"/>
    </row>
    <row r="722" spans="4:44" ht="15" customHeight="1">
      <c r="D722" s="72"/>
      <c r="E722" s="204"/>
      <c r="F722" s="204"/>
      <c r="G722" s="204"/>
      <c r="H722" s="72"/>
      <c r="I722" s="72"/>
      <c r="J722" s="72"/>
      <c r="K722" s="72"/>
      <c r="L722" s="72"/>
      <c r="M722" s="72"/>
      <c r="N722" s="209"/>
      <c r="O722" s="210" t="s">
        <v>81</v>
      </c>
      <c r="P722" s="55" t="s">
        <v>12</v>
      </c>
      <c r="Q722" s="212">
        <f>Q721</f>
        <v>120</v>
      </c>
      <c r="R722" s="72"/>
      <c r="AR722" s="23"/>
    </row>
    <row r="723" spans="4:44" ht="15" customHeight="1">
      <c r="D723" s="72"/>
      <c r="E723" s="204"/>
      <c r="F723" s="204"/>
      <c r="G723" s="204"/>
      <c r="H723" s="72"/>
      <c r="I723" s="72"/>
      <c r="J723" s="72"/>
      <c r="K723" s="72"/>
      <c r="L723" s="72"/>
      <c r="M723" s="72"/>
      <c r="N723" s="72"/>
      <c r="O723" s="72"/>
      <c r="P723" s="72"/>
      <c r="Q723" s="53">
        <f>N721</f>
        <v>8</v>
      </c>
      <c r="R723" s="72"/>
      <c r="S723" s="72"/>
      <c r="T723" s="72"/>
      <c r="U723" s="72"/>
      <c r="V723" s="72"/>
      <c r="W723" s="72"/>
      <c r="X723" s="72"/>
      <c r="Y723" s="72"/>
      <c r="Z723" s="72"/>
      <c r="AA723" s="72"/>
      <c r="AB723" s="72"/>
      <c r="AR723" s="23"/>
    </row>
    <row r="724" spans="4:44" ht="15" customHeight="1">
      <c r="D724" s="72"/>
      <c r="E724" s="204"/>
      <c r="F724" s="204"/>
      <c r="G724" s="204"/>
      <c r="H724" s="72"/>
      <c r="I724" s="72"/>
      <c r="J724" s="72"/>
      <c r="K724" s="72"/>
      <c r="L724" s="72"/>
      <c r="M724" s="72"/>
      <c r="N724" s="72"/>
      <c r="O724" s="72"/>
      <c r="P724" s="72"/>
      <c r="Q724" s="53"/>
      <c r="R724" s="72"/>
      <c r="S724" s="72"/>
      <c r="T724" s="72"/>
      <c r="U724" s="72"/>
      <c r="V724" s="72"/>
      <c r="W724" s="72"/>
      <c r="X724" s="72"/>
      <c r="Y724" s="72"/>
      <c r="Z724" s="72"/>
      <c r="AA724" s="72"/>
      <c r="AB724" s="72"/>
      <c r="AR724" s="23"/>
    </row>
    <row r="725" spans="4:44" ht="15" customHeight="1">
      <c r="D725" s="72"/>
      <c r="E725" s="204"/>
      <c r="F725" s="204"/>
      <c r="G725" s="204"/>
      <c r="H725" s="72"/>
      <c r="I725" s="72"/>
      <c r="J725" s="72"/>
      <c r="K725" s="72"/>
      <c r="O725" s="213" t="str">
        <f>O722</f>
        <v>X</v>
      </c>
      <c r="P725" s="214" t="s">
        <v>12</v>
      </c>
      <c r="Q725" s="214">
        <f>Q722/Q723</f>
        <v>15</v>
      </c>
      <c r="R725" s="72"/>
      <c r="S725" s="72" t="s">
        <v>198</v>
      </c>
      <c r="T725" s="72"/>
      <c r="U725" s="72"/>
      <c r="V725" s="72">
        <f>Q725</f>
        <v>15</v>
      </c>
      <c r="W725" s="72" t="s">
        <v>199</v>
      </c>
      <c r="X725" s="72"/>
      <c r="Y725" s="72"/>
      <c r="Z725" s="72"/>
      <c r="AA725" s="72"/>
      <c r="AB725" s="72"/>
      <c r="AR725" s="23"/>
    </row>
    <row r="726" spans="4:44" ht="15" customHeight="1">
      <c r="D726" s="72"/>
      <c r="E726" s="204"/>
      <c r="F726" s="204"/>
      <c r="G726" s="204"/>
      <c r="H726" s="72"/>
      <c r="I726" s="72"/>
      <c r="J726" s="72"/>
      <c r="K726" s="72"/>
      <c r="L726" s="72"/>
      <c r="M726" s="72"/>
      <c r="N726" s="72"/>
      <c r="O726" s="72"/>
      <c r="P726" s="72"/>
      <c r="Q726" s="53"/>
      <c r="R726" s="72"/>
      <c r="S726" s="72"/>
      <c r="T726" s="72"/>
      <c r="U726" s="72"/>
      <c r="V726" s="72"/>
      <c r="W726" s="72"/>
      <c r="X726" s="72"/>
      <c r="Y726" s="72"/>
      <c r="Z726" s="72"/>
      <c r="AA726" s="72"/>
      <c r="AB726" s="72"/>
      <c r="AR726" s="23"/>
    </row>
    <row r="727" spans="4:44" ht="15" customHeight="1">
      <c r="D727" s="72"/>
      <c r="E727" s="204"/>
      <c r="F727" s="204"/>
      <c r="G727" s="204"/>
      <c r="H727" s="72"/>
      <c r="I727" s="72"/>
      <c r="J727" s="72"/>
      <c r="K727" s="72"/>
      <c r="L727" s="72"/>
      <c r="M727" s="72"/>
      <c r="N727" s="72"/>
      <c r="O727" s="72"/>
      <c r="P727" s="72"/>
      <c r="Q727" s="53"/>
      <c r="R727" s="72"/>
      <c r="S727" s="72"/>
      <c r="T727" s="72"/>
      <c r="U727" s="72"/>
      <c r="V727" s="72"/>
      <c r="W727" s="72"/>
      <c r="X727" s="72"/>
      <c r="Y727" s="72"/>
      <c r="Z727" s="72"/>
      <c r="AA727" s="72"/>
      <c r="AB727" s="72"/>
      <c r="AR727" s="23"/>
    </row>
    <row r="728" spans="4:44" ht="6.95" customHeight="1">
      <c r="D728" s="72"/>
      <c r="E728" s="204"/>
      <c r="F728" s="204"/>
      <c r="G728" s="204"/>
      <c r="H728" s="72"/>
      <c r="I728" s="72"/>
      <c r="J728" s="72"/>
      <c r="K728" s="72"/>
      <c r="L728" s="72"/>
      <c r="M728" s="72"/>
      <c r="N728" s="72"/>
      <c r="O728" s="72"/>
      <c r="P728" s="72"/>
      <c r="Q728" s="53"/>
      <c r="R728" s="72"/>
      <c r="S728" s="72"/>
      <c r="T728" s="72"/>
      <c r="U728" s="72"/>
      <c r="V728" s="72"/>
      <c r="W728" s="72"/>
      <c r="X728" s="72"/>
      <c r="Y728" s="72"/>
      <c r="Z728" s="72"/>
      <c r="AA728" s="72"/>
      <c r="AB728" s="72"/>
      <c r="AR728" s="23"/>
    </row>
    <row r="729" spans="4:44" ht="6.95" customHeight="1">
      <c r="D729" s="72"/>
      <c r="E729" s="204"/>
      <c r="F729" s="204"/>
      <c r="G729" s="204"/>
      <c r="H729" s="72"/>
      <c r="I729" s="72"/>
      <c r="J729" s="72"/>
      <c r="K729" s="72"/>
      <c r="L729" s="72"/>
      <c r="M729" s="72"/>
      <c r="N729" s="72"/>
      <c r="O729" s="72"/>
      <c r="P729" s="72"/>
      <c r="Q729" s="53"/>
      <c r="R729" s="72"/>
      <c r="S729" s="72"/>
      <c r="T729" s="72"/>
      <c r="U729" s="72"/>
      <c r="V729" s="72"/>
      <c r="W729" s="72"/>
      <c r="X729" s="72"/>
      <c r="Y729" s="72"/>
      <c r="Z729" s="72"/>
      <c r="AA729" s="72"/>
      <c r="AB729" s="72"/>
      <c r="AR729" s="23"/>
    </row>
    <row r="730" spans="4:44" ht="15" customHeight="1">
      <c r="D730" s="72"/>
      <c r="E730" s="204"/>
      <c r="F730" s="204"/>
      <c r="G730" s="204"/>
      <c r="H730" s="72"/>
      <c r="I730" s="72"/>
      <c r="J730" s="72"/>
      <c r="K730" s="72"/>
      <c r="L730" s="72"/>
      <c r="M730" s="72"/>
      <c r="N730" s="72"/>
      <c r="AA730" s="72"/>
      <c r="AB730" s="72"/>
      <c r="AR730" s="23"/>
    </row>
    <row r="731" spans="4:44" ht="15" customHeight="1">
      <c r="D731" s="72"/>
      <c r="E731" s="204"/>
      <c r="F731" s="204"/>
      <c r="G731" s="204"/>
      <c r="H731" s="72"/>
      <c r="I731" s="72"/>
      <c r="J731" s="72"/>
      <c r="K731" s="72"/>
      <c r="L731" s="72"/>
      <c r="M731" s="72"/>
      <c r="N731" s="72"/>
      <c r="AA731" s="72"/>
      <c r="AB731" s="72"/>
      <c r="AR731" s="23"/>
    </row>
    <row r="732" spans="4:44" ht="15" customHeight="1">
      <c r="D732" s="198" t="s">
        <v>39</v>
      </c>
      <c r="F732" s="62" t="s">
        <v>200</v>
      </c>
      <c r="G732" s="200"/>
      <c r="H732" s="200"/>
      <c r="I732" s="200"/>
      <c r="J732" s="200"/>
      <c r="K732" s="200"/>
      <c r="L732" s="200"/>
      <c r="M732" s="200"/>
      <c r="N732" s="200"/>
      <c r="O732" s="200"/>
      <c r="P732" s="200"/>
      <c r="Q732" s="200"/>
      <c r="R732" s="200"/>
      <c r="S732" s="200"/>
      <c r="T732" s="200"/>
      <c r="U732" s="200"/>
      <c r="V732" s="200"/>
      <c r="W732" s="200"/>
      <c r="X732" s="200"/>
      <c r="Y732" s="200"/>
      <c r="Z732" s="200"/>
      <c r="AA732" s="200"/>
      <c r="AB732" s="200"/>
      <c r="AC732" s="200"/>
      <c r="AD732" s="200"/>
      <c r="AR732" s="23"/>
    </row>
    <row r="733" spans="4:44" ht="15" customHeight="1">
      <c r="D733" s="200"/>
      <c r="E733" s="200"/>
      <c r="F733" s="62" t="s">
        <v>201</v>
      </c>
      <c r="G733" s="200"/>
      <c r="H733" s="200"/>
      <c r="I733" s="200"/>
      <c r="J733" s="200"/>
      <c r="K733" s="200"/>
      <c r="L733" s="200"/>
      <c r="M733" s="200"/>
      <c r="N733" s="200"/>
      <c r="O733" s="200"/>
      <c r="P733" s="200"/>
      <c r="Q733" s="200"/>
      <c r="R733" s="200"/>
      <c r="S733" s="200"/>
      <c r="T733" s="200"/>
      <c r="U733" s="200"/>
      <c r="V733" s="200"/>
      <c r="W733" s="200"/>
      <c r="X733" s="200"/>
      <c r="Y733" s="200"/>
      <c r="Z733" s="200"/>
      <c r="AA733" s="200"/>
      <c r="AB733" s="200"/>
      <c r="AC733" s="200"/>
      <c r="AD733" s="200"/>
      <c r="AR733" s="23"/>
    </row>
    <row r="734" spans="4:44" ht="15" customHeight="1">
      <c r="D734" s="200"/>
      <c r="E734" s="200"/>
      <c r="F734" s="62"/>
      <c r="G734" s="200"/>
      <c r="H734" s="200"/>
      <c r="I734" s="200"/>
      <c r="J734" s="200"/>
      <c r="K734" s="200"/>
      <c r="L734" s="200"/>
      <c r="M734" s="200"/>
      <c r="N734" s="200"/>
      <c r="O734" s="200"/>
      <c r="P734" s="200"/>
      <c r="Q734" s="200"/>
      <c r="R734" s="200"/>
      <c r="S734" s="200"/>
      <c r="T734" s="200"/>
      <c r="U734" s="200"/>
      <c r="V734" s="200"/>
      <c r="W734" s="200"/>
      <c r="X734" s="200"/>
      <c r="Y734" s="200"/>
      <c r="Z734" s="200"/>
      <c r="AA734" s="200"/>
      <c r="AB734" s="200"/>
      <c r="AC734" s="200"/>
      <c r="AD734" s="200"/>
      <c r="AR734" s="23"/>
    </row>
    <row r="735" spans="4:44" ht="15" customHeight="1">
      <c r="E735" s="202" t="s">
        <v>73</v>
      </c>
      <c r="AR735" s="23"/>
    </row>
    <row r="736" spans="4:44" ht="15" customHeight="1">
      <c r="D736" s="72"/>
      <c r="E736" s="72" t="s">
        <v>194</v>
      </c>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R736" s="23"/>
    </row>
    <row r="737" spans="4:44" ht="15" customHeight="1">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R737" s="23"/>
    </row>
    <row r="738" spans="4:44" ht="15" customHeight="1">
      <c r="D738" s="72"/>
      <c r="E738" s="72"/>
      <c r="F738" s="72"/>
      <c r="G738" s="229" t="s">
        <v>195</v>
      </c>
      <c r="H738" s="229"/>
      <c r="I738" s="72"/>
      <c r="J738" s="380" t="s">
        <v>196</v>
      </c>
      <c r="K738" s="380"/>
      <c r="L738" s="72"/>
      <c r="M738" s="72"/>
      <c r="N738" s="381" t="s">
        <v>197</v>
      </c>
      <c r="O738" s="381"/>
      <c r="P738" s="381"/>
      <c r="Q738" s="381"/>
      <c r="R738" s="381"/>
      <c r="S738" s="72"/>
      <c r="T738" s="72"/>
      <c r="U738" s="72"/>
      <c r="V738" s="229" t="s">
        <v>195</v>
      </c>
      <c r="W738" s="229"/>
      <c r="X738" s="72"/>
      <c r="Y738" s="380" t="s">
        <v>196</v>
      </c>
      <c r="Z738" s="380"/>
      <c r="AA738" s="72"/>
      <c r="AB738" s="72"/>
      <c r="AR738" s="23"/>
    </row>
    <row r="739" spans="4:44" ht="15" customHeight="1">
      <c r="G739" s="382">
        <v>4</v>
      </c>
      <c r="H739" s="382"/>
      <c r="I739" s="229" t="s">
        <v>12</v>
      </c>
      <c r="J739" s="383">
        <v>10</v>
      </c>
      <c r="K739" s="383"/>
      <c r="L739" s="72"/>
      <c r="M739" s="72"/>
      <c r="N739" s="381"/>
      <c r="O739" s="381"/>
      <c r="P739" s="381"/>
      <c r="Q739" s="381"/>
      <c r="R739" s="381"/>
      <c r="S739" s="72"/>
      <c r="U739" s="384"/>
      <c r="V739" s="385">
        <f>G739</f>
        <v>4</v>
      </c>
      <c r="W739" s="385"/>
      <c r="X739" s="386" t="s">
        <v>12</v>
      </c>
      <c r="Y739" s="394" t="s">
        <v>81</v>
      </c>
      <c r="Z739" s="394"/>
      <c r="AA739" s="72"/>
      <c r="AB739" s="72"/>
      <c r="AR739" s="23"/>
    </row>
    <row r="740" spans="4:44" ht="15" customHeight="1">
      <c r="G740" s="388">
        <v>2</v>
      </c>
      <c r="H740" s="388"/>
      <c r="I740" s="229"/>
      <c r="J740" s="395" t="s">
        <v>81</v>
      </c>
      <c r="K740" s="395"/>
      <c r="L740" s="72"/>
      <c r="M740" s="72"/>
      <c r="N740" s="72"/>
      <c r="O740" s="72"/>
      <c r="P740" s="72"/>
      <c r="Q740" s="72"/>
      <c r="R740" s="72"/>
      <c r="S740" s="72"/>
      <c r="U740" s="384"/>
      <c r="V740" s="390">
        <f>G740</f>
        <v>2</v>
      </c>
      <c r="W740" s="390"/>
      <c r="X740" s="386"/>
      <c r="Y740" s="391">
        <f>J739</f>
        <v>10</v>
      </c>
      <c r="Z740" s="391"/>
      <c r="AA740" s="72"/>
      <c r="AB740" s="72"/>
      <c r="AR740" s="23"/>
    </row>
    <row r="741" spans="4:44" ht="15" customHeight="1">
      <c r="G741" s="396"/>
      <c r="H741" s="396"/>
      <c r="I741" s="346"/>
      <c r="J741" s="397"/>
      <c r="K741" s="397"/>
      <c r="L741" s="398"/>
      <c r="M741" s="398"/>
      <c r="N741" s="398"/>
      <c r="O741" s="398"/>
      <c r="P741" s="398"/>
      <c r="Q741" s="398"/>
      <c r="R741" s="398"/>
      <c r="S741" s="398"/>
      <c r="T741" s="1"/>
      <c r="U741" s="399"/>
      <c r="V741" s="400"/>
      <c r="W741" s="400"/>
      <c r="X741" s="401"/>
      <c r="Y741" s="402"/>
      <c r="Z741" s="402"/>
      <c r="AA741" s="398"/>
      <c r="AB741" s="72"/>
      <c r="AR741" s="23"/>
    </row>
    <row r="742" spans="4:44" ht="15" customHeight="1">
      <c r="D742" s="72"/>
      <c r="E742" s="206" t="s">
        <v>80</v>
      </c>
      <c r="F742" s="206"/>
      <c r="G742" s="206"/>
      <c r="H742" s="206"/>
      <c r="I742" s="206"/>
      <c r="J742" s="206"/>
      <c r="K742" s="206"/>
      <c r="L742" s="206"/>
      <c r="M742" s="206"/>
      <c r="N742" s="206"/>
      <c r="O742" s="206"/>
      <c r="P742" s="206"/>
      <c r="Q742" s="206"/>
      <c r="R742" s="206"/>
      <c r="S742" s="206"/>
      <c r="T742" s="206"/>
      <c r="U742" s="206"/>
      <c r="V742" s="206"/>
      <c r="W742" s="206"/>
      <c r="X742" s="206"/>
      <c r="Y742" s="206"/>
      <c r="Z742" s="206"/>
      <c r="AA742" s="206"/>
      <c r="AB742" s="72"/>
      <c r="AR742" s="23"/>
    </row>
    <row r="743" spans="4:44" ht="15" customHeight="1">
      <c r="D743" s="72"/>
      <c r="E743" s="206"/>
      <c r="F743" s="206"/>
      <c r="G743" s="206"/>
      <c r="H743" s="206"/>
      <c r="I743" s="206"/>
      <c r="J743" s="206"/>
      <c r="K743" s="206"/>
      <c r="L743" s="206"/>
      <c r="M743" s="206"/>
      <c r="N743" s="392" t="s">
        <v>38</v>
      </c>
      <c r="O743" s="206"/>
      <c r="P743" s="206"/>
      <c r="Q743" s="206"/>
      <c r="R743" s="206"/>
      <c r="S743" s="206"/>
      <c r="T743" s="206"/>
      <c r="U743" s="206"/>
      <c r="V743" s="206"/>
      <c r="W743" s="206"/>
      <c r="X743" s="206"/>
      <c r="Y743" s="206"/>
      <c r="Z743" s="206"/>
      <c r="AA743" s="206"/>
      <c r="AB743" s="72"/>
      <c r="AR743" s="23"/>
    </row>
    <row r="744" spans="4:44" ht="15" customHeight="1">
      <c r="D744" s="72"/>
      <c r="E744" s="204"/>
      <c r="F744" s="207">
        <f>V739</f>
        <v>4</v>
      </c>
      <c r="G744" s="207"/>
      <c r="H744" s="208" t="s">
        <v>12</v>
      </c>
      <c r="I744" s="403" t="s">
        <v>46</v>
      </c>
      <c r="J744" s="207"/>
      <c r="K744" s="72"/>
      <c r="L744" s="72"/>
      <c r="M744" s="72"/>
      <c r="N744" s="209">
        <f>F745</f>
        <v>2</v>
      </c>
      <c r="O744" s="210" t="s">
        <v>81</v>
      </c>
      <c r="P744" s="55" t="s">
        <v>12</v>
      </c>
      <c r="Q744" s="53">
        <f>F744</f>
        <v>4</v>
      </c>
      <c r="R744" s="72" t="s">
        <v>46</v>
      </c>
      <c r="S744" s="52">
        <f>I745</f>
        <v>10</v>
      </c>
      <c r="T744" s="72"/>
      <c r="U744" s="72"/>
      <c r="V744" s="72"/>
      <c r="W744" s="72"/>
      <c r="X744" s="72"/>
      <c r="Y744" s="72"/>
      <c r="Z744" s="72"/>
      <c r="AA744" s="72"/>
      <c r="AB744" s="72"/>
      <c r="AR744" s="23"/>
    </row>
    <row r="745" spans="4:44" ht="15" customHeight="1">
      <c r="D745" s="72"/>
      <c r="E745" s="204"/>
      <c r="F745" s="211">
        <f>V740</f>
        <v>2</v>
      </c>
      <c r="G745" s="211"/>
      <c r="H745" s="208"/>
      <c r="I745" s="146">
        <f>Y740</f>
        <v>10</v>
      </c>
      <c r="J745" s="146"/>
      <c r="K745" s="72"/>
      <c r="L745" s="72"/>
      <c r="M745" s="72"/>
      <c r="N745" s="209">
        <f>N744</f>
        <v>2</v>
      </c>
      <c r="O745" s="210" t="s">
        <v>81</v>
      </c>
      <c r="P745" s="55" t="s">
        <v>12</v>
      </c>
      <c r="Q745" s="53">
        <f>Q744*S744</f>
        <v>40</v>
      </c>
      <c r="R745" s="72"/>
      <c r="S745" s="72"/>
      <c r="T745" s="72"/>
      <c r="U745" s="72"/>
      <c r="V745" s="72"/>
      <c r="W745" s="72"/>
      <c r="X745" s="72"/>
      <c r="Y745" s="72"/>
      <c r="Z745" s="72"/>
      <c r="AA745" s="72"/>
      <c r="AB745" s="72"/>
      <c r="AR745" s="23"/>
    </row>
    <row r="746" spans="4:44" ht="15" customHeight="1">
      <c r="D746" s="72"/>
      <c r="E746" s="204"/>
      <c r="F746" s="204"/>
      <c r="G746" s="204"/>
      <c r="H746" s="72"/>
      <c r="I746" s="72"/>
      <c r="J746" s="72"/>
      <c r="K746" s="72"/>
      <c r="L746" s="72"/>
      <c r="M746" s="72"/>
      <c r="N746" s="209"/>
      <c r="O746" s="210" t="s">
        <v>81</v>
      </c>
      <c r="P746" s="55" t="s">
        <v>12</v>
      </c>
      <c r="Q746" s="212">
        <f>Q745</f>
        <v>40</v>
      </c>
      <c r="R746" s="72"/>
      <c r="AR746" s="23"/>
    </row>
    <row r="747" spans="4:44" ht="15" customHeight="1">
      <c r="D747" s="72"/>
      <c r="E747" s="204"/>
      <c r="F747" s="204"/>
      <c r="G747" s="204"/>
      <c r="H747" s="72"/>
      <c r="I747" s="72"/>
      <c r="J747" s="72"/>
      <c r="K747" s="72"/>
      <c r="L747" s="72"/>
      <c r="M747" s="72"/>
      <c r="N747" s="72"/>
      <c r="O747" s="72"/>
      <c r="P747" s="72"/>
      <c r="Q747" s="53">
        <f>N745</f>
        <v>2</v>
      </c>
      <c r="R747" s="72"/>
      <c r="S747" s="72"/>
      <c r="T747" s="72"/>
      <c r="U747" s="72"/>
      <c r="V747" s="72"/>
      <c r="W747" s="72"/>
      <c r="X747" s="72"/>
      <c r="Y747" s="72"/>
      <c r="Z747" s="72"/>
      <c r="AA747" s="72"/>
      <c r="AB747" s="72"/>
      <c r="AR747" s="23"/>
    </row>
    <row r="748" spans="4:44" ht="15" customHeight="1">
      <c r="D748" s="72"/>
      <c r="E748" s="204"/>
      <c r="F748" s="204"/>
      <c r="G748" s="204"/>
      <c r="H748" s="72"/>
      <c r="I748" s="72"/>
      <c r="J748" s="72"/>
      <c r="K748" s="72"/>
      <c r="O748" s="213" t="str">
        <f>O746</f>
        <v>X</v>
      </c>
      <c r="P748" s="214" t="s">
        <v>12</v>
      </c>
      <c r="Q748" s="214">
        <f>Q746/Q747</f>
        <v>20</v>
      </c>
      <c r="S748" s="72" t="s">
        <v>198</v>
      </c>
      <c r="T748" s="72"/>
      <c r="U748" s="72"/>
      <c r="V748" s="72">
        <f>Q748</f>
        <v>20</v>
      </c>
      <c r="W748" s="72" t="s">
        <v>199</v>
      </c>
      <c r="X748" s="72"/>
      <c r="Y748" s="72"/>
      <c r="Z748" s="72"/>
      <c r="AA748" s="72"/>
      <c r="AB748" s="72"/>
      <c r="AR748" s="23"/>
    </row>
    <row r="749" spans="4:44" ht="15" customHeight="1">
      <c r="D749" s="72"/>
      <c r="E749" s="204"/>
      <c r="F749" s="204"/>
      <c r="G749" s="204"/>
      <c r="H749" s="72"/>
      <c r="I749" s="72"/>
      <c r="J749" s="72"/>
      <c r="K749" s="72"/>
      <c r="O749" s="213"/>
      <c r="P749" s="214"/>
      <c r="Q749" s="214"/>
      <c r="S749" s="72"/>
      <c r="T749" s="72"/>
      <c r="U749" s="72"/>
      <c r="V749" s="72"/>
      <c r="W749" s="72"/>
      <c r="X749" s="72"/>
      <c r="Y749" s="72"/>
      <c r="Z749" s="72"/>
      <c r="AA749" s="72"/>
      <c r="AB749" s="72"/>
      <c r="AR749" s="23"/>
    </row>
    <row r="750" spans="4:44" ht="15" customHeight="1">
      <c r="D750" s="72"/>
      <c r="E750" s="204"/>
      <c r="F750" s="204"/>
      <c r="G750" s="204"/>
      <c r="H750" s="72"/>
      <c r="I750" s="72"/>
      <c r="J750" s="72"/>
      <c r="K750" s="72"/>
      <c r="O750" s="213"/>
      <c r="P750" s="214"/>
      <c r="Q750" s="214"/>
      <c r="S750" s="72"/>
      <c r="T750" s="72"/>
      <c r="U750" s="72"/>
      <c r="V750" s="72"/>
      <c r="W750" s="72"/>
      <c r="X750" s="72"/>
      <c r="Y750" s="72"/>
      <c r="Z750" s="72"/>
      <c r="AA750" s="72"/>
      <c r="AB750" s="72"/>
      <c r="AR750" s="23"/>
    </row>
    <row r="751" spans="4:44" ht="15" customHeight="1">
      <c r="D751" s="72"/>
      <c r="E751" s="72"/>
      <c r="F751" s="72"/>
      <c r="G751" s="220"/>
      <c r="H751" s="72"/>
      <c r="I751" s="72"/>
      <c r="J751" s="72"/>
      <c r="K751" s="72"/>
      <c r="L751" s="72"/>
      <c r="M751" s="72"/>
      <c r="N751" s="72"/>
      <c r="O751" s="72"/>
      <c r="P751" s="72"/>
      <c r="Q751" s="72"/>
      <c r="R751" s="72"/>
      <c r="S751" s="72"/>
      <c r="T751" s="72"/>
      <c r="U751" s="72"/>
      <c r="V751" s="72"/>
      <c r="W751" s="72"/>
      <c r="X751" s="72"/>
      <c r="Y751" s="72"/>
      <c r="Z751" s="72"/>
      <c r="AA751" s="72"/>
      <c r="AR751" s="23"/>
    </row>
    <row r="752" spans="4:44" ht="15" customHeight="1">
      <c r="D752" s="198" t="s">
        <v>41</v>
      </c>
      <c r="F752" s="62" t="s">
        <v>202</v>
      </c>
      <c r="G752" s="200"/>
      <c r="H752" s="200"/>
      <c r="I752" s="200"/>
      <c r="J752" s="200"/>
      <c r="K752" s="200"/>
      <c r="L752" s="200"/>
      <c r="M752" s="200"/>
      <c r="N752" s="200"/>
      <c r="O752" s="200"/>
      <c r="P752" s="200"/>
      <c r="Q752" s="200"/>
      <c r="R752" s="200"/>
      <c r="S752" s="200"/>
      <c r="T752" s="200"/>
      <c r="U752" s="200"/>
      <c r="V752" s="200"/>
      <c r="W752" s="200"/>
      <c r="X752" s="200"/>
      <c r="Y752" s="200"/>
      <c r="Z752" s="200"/>
      <c r="AA752" s="200"/>
      <c r="AB752" s="200"/>
      <c r="AC752" s="200"/>
      <c r="AD752" s="200"/>
      <c r="AR752" s="23"/>
    </row>
    <row r="753" spans="4:44" ht="15" customHeight="1">
      <c r="D753" s="200"/>
      <c r="E753" s="200"/>
      <c r="F753" s="62" t="s">
        <v>203</v>
      </c>
      <c r="G753" s="200"/>
      <c r="H753" s="200"/>
      <c r="I753" s="200"/>
      <c r="J753" s="200"/>
      <c r="K753" s="200"/>
      <c r="L753" s="200"/>
      <c r="M753" s="200"/>
      <c r="N753" s="200"/>
      <c r="O753" s="200"/>
      <c r="P753" s="200"/>
      <c r="Q753" s="200"/>
      <c r="R753" s="200"/>
      <c r="S753" s="200"/>
      <c r="T753" s="200"/>
      <c r="U753" s="200"/>
      <c r="V753" s="200"/>
      <c r="W753" s="200"/>
      <c r="X753" s="200"/>
      <c r="Y753" s="200"/>
      <c r="Z753" s="200"/>
      <c r="AA753" s="200"/>
      <c r="AB753" s="200"/>
      <c r="AC753" s="200"/>
      <c r="AD753" s="200"/>
      <c r="AR753" s="23"/>
    </row>
    <row r="754" spans="4:44" ht="15" customHeight="1">
      <c r="D754" s="200"/>
      <c r="E754" s="200"/>
      <c r="F754" s="62"/>
      <c r="G754" s="200"/>
      <c r="H754" s="200"/>
      <c r="I754" s="200"/>
      <c r="J754" s="200"/>
      <c r="K754" s="200"/>
      <c r="L754" s="200"/>
      <c r="M754" s="200"/>
      <c r="N754" s="200"/>
      <c r="O754" s="200"/>
      <c r="P754" s="200"/>
      <c r="Q754" s="200"/>
      <c r="R754" s="200"/>
      <c r="S754" s="200"/>
      <c r="T754" s="200"/>
      <c r="U754" s="200"/>
      <c r="V754" s="200"/>
      <c r="W754" s="200"/>
      <c r="X754" s="200"/>
      <c r="Y754" s="200"/>
      <c r="Z754" s="200"/>
      <c r="AA754" s="200"/>
      <c r="AB754" s="200"/>
      <c r="AC754" s="200"/>
      <c r="AD754" s="200"/>
      <c r="AR754" s="23"/>
    </row>
    <row r="755" spans="4:44" ht="15" customHeight="1">
      <c r="E755" s="202" t="s">
        <v>73</v>
      </c>
      <c r="AR755" s="23"/>
    </row>
    <row r="756" spans="4:44" ht="15" customHeight="1">
      <c r="D756" s="72"/>
      <c r="E756" s="72" t="s">
        <v>194</v>
      </c>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R756" s="23"/>
    </row>
    <row r="757" spans="4:44" ht="15" customHeight="1">
      <c r="D757" s="72"/>
      <c r="E757" s="72"/>
      <c r="F757" s="72"/>
      <c r="G757" s="229" t="s">
        <v>204</v>
      </c>
      <c r="H757" s="229"/>
      <c r="I757" s="72"/>
      <c r="J757" s="380" t="s">
        <v>196</v>
      </c>
      <c r="K757" s="380"/>
      <c r="L757" s="72"/>
      <c r="M757" s="72"/>
      <c r="N757" s="381" t="s">
        <v>197</v>
      </c>
      <c r="O757" s="381"/>
      <c r="P757" s="381"/>
      <c r="Q757" s="381"/>
      <c r="R757" s="381"/>
      <c r="S757" s="72"/>
      <c r="T757" s="72"/>
      <c r="U757" s="72"/>
      <c r="V757" s="229" t="s">
        <v>205</v>
      </c>
      <c r="W757" s="229"/>
      <c r="X757" s="72"/>
      <c r="Y757" s="380" t="s">
        <v>196</v>
      </c>
      <c r="Z757" s="380"/>
      <c r="AA757" s="72"/>
      <c r="AB757" s="72"/>
      <c r="AR757" s="23"/>
    </row>
    <row r="758" spans="4:44" ht="15" customHeight="1">
      <c r="G758" s="382">
        <v>30</v>
      </c>
      <c r="H758" s="382"/>
      <c r="I758" s="229" t="s">
        <v>12</v>
      </c>
      <c r="J758" s="383">
        <v>20</v>
      </c>
      <c r="K758" s="383"/>
      <c r="L758" s="72"/>
      <c r="M758" s="72"/>
      <c r="N758" s="381"/>
      <c r="O758" s="381"/>
      <c r="P758" s="381"/>
      <c r="Q758" s="381"/>
      <c r="R758" s="381"/>
      <c r="S758" s="72"/>
      <c r="U758" s="384"/>
      <c r="V758" s="385">
        <f>G758</f>
        <v>30</v>
      </c>
      <c r="W758" s="385"/>
      <c r="X758" s="386" t="s">
        <v>12</v>
      </c>
      <c r="Y758" s="394" t="s">
        <v>81</v>
      </c>
      <c r="Z758" s="394"/>
      <c r="AA758" s="72"/>
      <c r="AB758" s="72"/>
      <c r="AR758" s="23"/>
    </row>
    <row r="759" spans="4:44" ht="15" customHeight="1">
      <c r="G759" s="388">
        <v>40</v>
      </c>
      <c r="H759" s="388"/>
      <c r="I759" s="229"/>
      <c r="J759" s="395" t="s">
        <v>81</v>
      </c>
      <c r="K759" s="395"/>
      <c r="L759" s="72"/>
      <c r="M759" s="72"/>
      <c r="N759" s="72"/>
      <c r="O759" s="72"/>
      <c r="P759" s="72"/>
      <c r="Q759" s="72"/>
      <c r="R759" s="72"/>
      <c r="S759" s="72"/>
      <c r="U759" s="384"/>
      <c r="V759" s="390">
        <f>G759</f>
        <v>40</v>
      </c>
      <c r="W759" s="390"/>
      <c r="X759" s="386"/>
      <c r="Y759" s="391">
        <f>J758</f>
        <v>20</v>
      </c>
      <c r="Z759" s="391"/>
      <c r="AA759" s="72"/>
      <c r="AB759" s="72"/>
      <c r="AR759" s="23"/>
    </row>
    <row r="760" spans="4:44" ht="15" customHeight="1">
      <c r="G760" s="396"/>
      <c r="H760" s="396"/>
      <c r="I760" s="346"/>
      <c r="J760" s="397"/>
      <c r="K760" s="397"/>
      <c r="L760" s="398"/>
      <c r="M760" s="398"/>
      <c r="N760" s="398"/>
      <c r="O760" s="398"/>
      <c r="P760" s="398"/>
      <c r="Q760" s="398"/>
      <c r="R760" s="398"/>
      <c r="S760" s="398"/>
      <c r="T760" s="1"/>
      <c r="U760" s="399"/>
      <c r="V760" s="400"/>
      <c r="W760" s="400"/>
      <c r="X760" s="401"/>
      <c r="Y760" s="402"/>
      <c r="Z760" s="402"/>
      <c r="AA760" s="398"/>
      <c r="AB760" s="398"/>
      <c r="AR760" s="23"/>
    </row>
    <row r="761" spans="4:44" ht="15" customHeight="1">
      <c r="D761" s="72"/>
      <c r="E761" s="206" t="s">
        <v>80</v>
      </c>
      <c r="F761" s="206"/>
      <c r="G761" s="206"/>
      <c r="H761" s="206"/>
      <c r="I761" s="206"/>
      <c r="J761" s="206"/>
      <c r="K761" s="206"/>
      <c r="L761" s="206"/>
      <c r="M761" s="206"/>
      <c r="N761" s="206"/>
      <c r="O761" s="206"/>
      <c r="P761" s="206"/>
      <c r="Q761" s="206"/>
      <c r="R761" s="206"/>
      <c r="S761" s="206"/>
      <c r="T761" s="206"/>
      <c r="U761" s="206"/>
      <c r="V761" s="206"/>
      <c r="W761" s="206"/>
      <c r="X761" s="206"/>
      <c r="Y761" s="206"/>
      <c r="Z761" s="206"/>
      <c r="AA761" s="206"/>
      <c r="AB761" s="72"/>
      <c r="AR761" s="23"/>
    </row>
    <row r="762" spans="4:44" ht="15" customHeight="1">
      <c r="D762" s="72"/>
      <c r="E762" s="206"/>
      <c r="F762" s="206"/>
      <c r="G762" s="206"/>
      <c r="H762" s="206"/>
      <c r="I762" s="206"/>
      <c r="J762" s="206"/>
      <c r="K762" s="206"/>
      <c r="L762" s="206"/>
      <c r="M762" s="206"/>
      <c r="N762" s="392" t="s">
        <v>38</v>
      </c>
      <c r="O762" s="206"/>
      <c r="P762" s="206"/>
      <c r="Q762" s="206"/>
      <c r="R762" s="206"/>
      <c r="S762" s="206"/>
      <c r="T762" s="206"/>
      <c r="U762" s="206"/>
      <c r="V762" s="206"/>
      <c r="W762" s="206"/>
      <c r="X762" s="206"/>
      <c r="Y762" s="206"/>
      <c r="Z762" s="206"/>
      <c r="AA762" s="206"/>
      <c r="AB762" s="72"/>
      <c r="AR762" s="23"/>
    </row>
    <row r="763" spans="4:44" ht="15" customHeight="1">
      <c r="D763" s="72"/>
      <c r="E763" s="204"/>
      <c r="F763" s="207">
        <f>V758</f>
        <v>30</v>
      </c>
      <c r="G763" s="207"/>
      <c r="H763" s="208" t="s">
        <v>12</v>
      </c>
      <c r="I763" s="403" t="s">
        <v>46</v>
      </c>
      <c r="J763" s="207"/>
      <c r="K763" s="72"/>
      <c r="L763" s="72"/>
      <c r="M763" s="72"/>
      <c r="N763" s="209">
        <f>F764</f>
        <v>40</v>
      </c>
      <c r="O763" s="210" t="s">
        <v>81</v>
      </c>
      <c r="P763" s="55" t="s">
        <v>12</v>
      </c>
      <c r="Q763" s="53">
        <f>F763</f>
        <v>30</v>
      </c>
      <c r="R763" s="72" t="s">
        <v>46</v>
      </c>
      <c r="S763" s="52">
        <f>I764</f>
        <v>20</v>
      </c>
      <c r="T763" s="72"/>
      <c r="U763" s="72"/>
      <c r="V763" s="72"/>
      <c r="W763" s="72"/>
      <c r="X763" s="72"/>
      <c r="Y763" s="72"/>
      <c r="Z763" s="72"/>
      <c r="AA763" s="72"/>
      <c r="AB763" s="72"/>
      <c r="AR763" s="23"/>
    </row>
    <row r="764" spans="4:44" ht="15" customHeight="1">
      <c r="D764" s="72"/>
      <c r="E764" s="204"/>
      <c r="F764" s="211">
        <f>V759</f>
        <v>40</v>
      </c>
      <c r="G764" s="211"/>
      <c r="H764" s="208"/>
      <c r="I764" s="146">
        <f>Y759</f>
        <v>20</v>
      </c>
      <c r="J764" s="146"/>
      <c r="K764" s="72"/>
      <c r="L764" s="72"/>
      <c r="M764" s="72"/>
      <c r="N764" s="209">
        <f>N763</f>
        <v>40</v>
      </c>
      <c r="O764" s="210" t="s">
        <v>81</v>
      </c>
      <c r="P764" s="55" t="s">
        <v>12</v>
      </c>
      <c r="Q764" s="53">
        <f>Q763*S763</f>
        <v>600</v>
      </c>
      <c r="R764" s="72"/>
      <c r="S764" s="72"/>
      <c r="T764" s="72"/>
      <c r="U764" s="72"/>
      <c r="V764" s="72"/>
      <c r="W764" s="72"/>
      <c r="X764" s="72"/>
      <c r="Y764" s="72"/>
      <c r="Z764" s="72"/>
      <c r="AA764" s="72"/>
      <c r="AB764" s="72"/>
      <c r="AR764" s="23"/>
    </row>
    <row r="765" spans="4:44" ht="15" customHeight="1">
      <c r="D765" s="72"/>
      <c r="E765" s="204"/>
      <c r="F765" s="204"/>
      <c r="G765" s="204"/>
      <c r="H765" s="72"/>
      <c r="I765" s="72"/>
      <c r="J765" s="72"/>
      <c r="K765" s="72"/>
      <c r="L765" s="72"/>
      <c r="M765" s="72"/>
      <c r="N765" s="209"/>
      <c r="O765" s="210" t="s">
        <v>81</v>
      </c>
      <c r="P765" s="55" t="s">
        <v>12</v>
      </c>
      <c r="Q765" s="212">
        <f>Q764</f>
        <v>600</v>
      </c>
      <c r="R765" s="72"/>
      <c r="AR765" s="23"/>
    </row>
    <row r="766" spans="4:44" ht="15" customHeight="1">
      <c r="D766" s="72"/>
      <c r="E766" s="204"/>
      <c r="F766" s="204"/>
      <c r="G766" s="204"/>
      <c r="H766" s="72"/>
      <c r="I766" s="72"/>
      <c r="J766" s="72"/>
      <c r="K766" s="72"/>
      <c r="L766" s="72"/>
      <c r="M766" s="72"/>
      <c r="N766" s="72"/>
      <c r="O766" s="72"/>
      <c r="P766" s="72"/>
      <c r="Q766" s="53">
        <f>N764</f>
        <v>40</v>
      </c>
      <c r="R766" s="72"/>
      <c r="S766" s="72"/>
      <c r="T766" s="72"/>
      <c r="U766" s="72"/>
      <c r="V766" s="72"/>
      <c r="W766" s="72"/>
      <c r="X766" s="72"/>
      <c r="Y766" s="72"/>
      <c r="Z766" s="72"/>
      <c r="AA766" s="72"/>
      <c r="AB766" s="72"/>
      <c r="AR766" s="23"/>
    </row>
    <row r="767" spans="4:44" ht="15" customHeight="1">
      <c r="D767" s="72"/>
      <c r="E767" s="204"/>
      <c r="F767" s="204"/>
      <c r="G767" s="204"/>
      <c r="H767" s="72"/>
      <c r="I767" s="72"/>
      <c r="J767" s="72"/>
      <c r="K767" s="72"/>
      <c r="O767" s="213" t="str">
        <f>O765</f>
        <v>X</v>
      </c>
      <c r="P767" s="214" t="s">
        <v>12</v>
      </c>
      <c r="Q767" s="214">
        <f>Q765/Q766</f>
        <v>15</v>
      </c>
      <c r="S767" s="72" t="s">
        <v>198</v>
      </c>
      <c r="T767" s="72"/>
      <c r="U767" s="72"/>
      <c r="V767" s="72">
        <f>Q767</f>
        <v>15</v>
      </c>
      <c r="W767" s="72" t="s">
        <v>199</v>
      </c>
      <c r="X767" s="72"/>
      <c r="Y767" s="72"/>
      <c r="Z767" s="72"/>
      <c r="AA767" s="72"/>
      <c r="AB767" s="72"/>
      <c r="AR767" s="23"/>
    </row>
    <row r="768" spans="4:44" ht="15" customHeight="1">
      <c r="G768" s="180"/>
      <c r="AR768" s="23"/>
    </row>
    <row r="769" spans="1:44" ht="15" customHeight="1">
      <c r="G769" s="180"/>
      <c r="AR769" s="23"/>
    </row>
    <row r="770" spans="1:44" ht="15" customHeight="1">
      <c r="A770" s="404"/>
      <c r="B770" s="404"/>
      <c r="C770" s="404"/>
      <c r="D770" s="404"/>
      <c r="E770" s="404"/>
      <c r="F770" s="404"/>
      <c r="G770" s="405"/>
      <c r="H770" s="404"/>
      <c r="I770" s="404"/>
      <c r="J770" s="404"/>
      <c r="K770" s="404"/>
      <c r="L770" s="404"/>
      <c r="M770" s="404"/>
      <c r="N770" s="404"/>
      <c r="O770" s="404"/>
      <c r="P770" s="404"/>
      <c r="Q770" s="404"/>
      <c r="R770" s="404"/>
      <c r="S770" s="404"/>
      <c r="T770" s="404"/>
      <c r="U770" s="404"/>
      <c r="V770" s="404"/>
      <c r="W770" s="404"/>
      <c r="X770" s="404"/>
      <c r="Y770" s="404"/>
      <c r="Z770" s="404"/>
      <c r="AA770" s="404"/>
      <c r="AB770" s="404"/>
      <c r="AC770" s="404"/>
      <c r="AD770" s="404"/>
      <c r="AR770" s="23"/>
    </row>
    <row r="771" spans="1:44" ht="15" customHeight="1">
      <c r="D771" s="198" t="s">
        <v>67</v>
      </c>
      <c r="F771" s="62" t="s">
        <v>206</v>
      </c>
      <c r="G771" s="200"/>
      <c r="H771" s="200"/>
      <c r="I771" s="200"/>
      <c r="J771" s="200"/>
      <c r="K771" s="200"/>
      <c r="L771" s="200"/>
      <c r="M771" s="200"/>
      <c r="N771" s="200"/>
      <c r="O771" s="200"/>
      <c r="P771" s="200"/>
      <c r="Q771" s="200"/>
      <c r="R771" s="200"/>
      <c r="S771" s="200"/>
      <c r="T771" s="200"/>
      <c r="U771" s="200"/>
      <c r="V771" s="200"/>
      <c r="W771" s="200"/>
      <c r="X771" s="200"/>
      <c r="Y771" s="200"/>
      <c r="Z771" s="200"/>
      <c r="AA771" s="200"/>
      <c r="AB771" s="200"/>
      <c r="AC771" s="200"/>
      <c r="AD771" s="200"/>
      <c r="AR771" s="23"/>
    </row>
    <row r="772" spans="1:44" ht="15" customHeight="1">
      <c r="D772" s="200"/>
      <c r="E772" s="200"/>
      <c r="F772" s="62" t="s">
        <v>207</v>
      </c>
      <c r="G772" s="200"/>
      <c r="H772" s="200"/>
      <c r="I772" s="200"/>
      <c r="J772" s="200"/>
      <c r="K772" s="200"/>
      <c r="L772" s="200"/>
      <c r="M772" s="200"/>
      <c r="N772" s="200"/>
      <c r="O772" s="200"/>
      <c r="P772" s="200"/>
      <c r="Q772" s="200"/>
      <c r="R772" s="200"/>
      <c r="S772" s="200"/>
      <c r="T772" s="200"/>
      <c r="U772" s="200"/>
      <c r="V772" s="200"/>
      <c r="W772" s="200"/>
      <c r="X772" s="200"/>
      <c r="Y772" s="200"/>
      <c r="Z772" s="200"/>
      <c r="AA772" s="200"/>
      <c r="AB772" s="200"/>
      <c r="AC772" s="200"/>
      <c r="AD772" s="200"/>
      <c r="AR772" s="23"/>
    </row>
    <row r="773" spans="1:44" ht="15" customHeight="1">
      <c r="D773" s="200"/>
      <c r="E773" s="200"/>
      <c r="F773" s="201"/>
      <c r="G773" s="201"/>
      <c r="H773" s="201"/>
      <c r="I773" s="201"/>
      <c r="J773" s="201"/>
      <c r="K773" s="201"/>
      <c r="L773" s="201"/>
      <c r="M773" s="201"/>
      <c r="N773" s="201"/>
      <c r="O773" s="201"/>
      <c r="P773" s="201"/>
      <c r="Q773" s="201"/>
      <c r="R773" s="201"/>
      <c r="S773" s="201"/>
      <c r="T773" s="201"/>
      <c r="U773" s="201"/>
      <c r="V773" s="201"/>
      <c r="W773" s="201"/>
      <c r="X773" s="201"/>
      <c r="Y773" s="201"/>
      <c r="Z773" s="201"/>
      <c r="AA773" s="201"/>
      <c r="AB773" s="201"/>
      <c r="AC773" s="201"/>
      <c r="AD773" s="201"/>
      <c r="AR773" s="23"/>
    </row>
    <row r="774" spans="1:44" ht="15" customHeight="1">
      <c r="E774" s="202" t="s">
        <v>73</v>
      </c>
      <c r="AR774" s="23"/>
    </row>
    <row r="775" spans="1:44" ht="15" customHeight="1">
      <c r="D775" s="72"/>
      <c r="E775" s="72" t="s">
        <v>194</v>
      </c>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R775" s="23"/>
    </row>
    <row r="776" spans="1:44" ht="15" customHeight="1">
      <c r="D776" s="72"/>
      <c r="E776" s="72"/>
      <c r="F776" s="72"/>
      <c r="G776" s="229" t="s">
        <v>204</v>
      </c>
      <c r="H776" s="229"/>
      <c r="I776" s="72"/>
      <c r="J776" s="380" t="s">
        <v>196</v>
      </c>
      <c r="K776" s="380"/>
      <c r="L776" s="72"/>
      <c r="M776" s="72"/>
      <c r="N776" s="381" t="s">
        <v>197</v>
      </c>
      <c r="O776" s="381"/>
      <c r="P776" s="381"/>
      <c r="Q776" s="381"/>
      <c r="R776" s="381"/>
      <c r="S776" s="72"/>
      <c r="T776" s="72"/>
      <c r="U776" s="72"/>
      <c r="V776" s="229" t="s">
        <v>205</v>
      </c>
      <c r="W776" s="229"/>
      <c r="X776" s="72"/>
      <c r="Y776" s="380" t="s">
        <v>196</v>
      </c>
      <c r="Z776" s="380"/>
      <c r="AA776" s="72"/>
      <c r="AB776" s="72"/>
      <c r="AR776" s="23"/>
    </row>
    <row r="777" spans="1:44" ht="15" customHeight="1">
      <c r="G777" s="382">
        <v>30</v>
      </c>
      <c r="H777" s="382"/>
      <c r="I777" s="229" t="s">
        <v>12</v>
      </c>
      <c r="J777" s="383">
        <v>20</v>
      </c>
      <c r="K777" s="383"/>
      <c r="L777" s="72"/>
      <c r="M777" s="72"/>
      <c r="N777" s="381"/>
      <c r="O777" s="381"/>
      <c r="P777" s="381"/>
      <c r="Q777" s="381"/>
      <c r="R777" s="381"/>
      <c r="S777" s="72"/>
      <c r="U777" s="384"/>
      <c r="V777" s="385">
        <f>G777</f>
        <v>30</v>
      </c>
      <c r="W777" s="385"/>
      <c r="X777" s="386" t="s">
        <v>12</v>
      </c>
      <c r="Y777" s="394" t="s">
        <v>81</v>
      </c>
      <c r="Z777" s="394"/>
      <c r="AA777" s="72"/>
      <c r="AB777" s="72"/>
      <c r="AR777" s="23"/>
    </row>
    <row r="778" spans="1:44" ht="15" customHeight="1">
      <c r="G778" s="388">
        <v>40</v>
      </c>
      <c r="H778" s="388"/>
      <c r="I778" s="229"/>
      <c r="J778" s="395" t="s">
        <v>81</v>
      </c>
      <c r="K778" s="395"/>
      <c r="L778" s="72"/>
      <c r="M778" s="72"/>
      <c r="N778" s="72"/>
      <c r="O778" s="72"/>
      <c r="P778" s="72"/>
      <c r="Q778" s="72"/>
      <c r="R778" s="72"/>
      <c r="S778" s="72"/>
      <c r="U778" s="384"/>
      <c r="V778" s="390">
        <f>G778</f>
        <v>40</v>
      </c>
      <c r="W778" s="390"/>
      <c r="X778" s="386"/>
      <c r="Y778" s="391">
        <f>J777</f>
        <v>20</v>
      </c>
      <c r="Z778" s="391"/>
      <c r="AA778" s="72"/>
      <c r="AB778" s="72"/>
      <c r="AR778" s="23"/>
    </row>
    <row r="779" spans="1:44" ht="15" customHeight="1">
      <c r="G779" s="396"/>
      <c r="H779" s="396"/>
      <c r="I779" s="346"/>
      <c r="J779" s="397"/>
      <c r="K779" s="397"/>
      <c r="L779" s="398"/>
      <c r="M779" s="398"/>
      <c r="N779" s="398"/>
      <c r="O779" s="398"/>
      <c r="P779" s="398"/>
      <c r="Q779" s="398"/>
      <c r="R779" s="398"/>
      <c r="S779" s="398"/>
      <c r="T779" s="1"/>
      <c r="U779" s="399"/>
      <c r="V779" s="400"/>
      <c r="W779" s="400"/>
      <c r="X779" s="401"/>
      <c r="Y779" s="402"/>
      <c r="Z779" s="402"/>
      <c r="AA779" s="72"/>
      <c r="AB779" s="72"/>
      <c r="AR779" s="23"/>
    </row>
    <row r="780" spans="1:44" ht="15" customHeight="1">
      <c r="D780" s="72"/>
      <c r="E780" s="206" t="s">
        <v>80</v>
      </c>
      <c r="F780" s="206"/>
      <c r="G780" s="206"/>
      <c r="H780" s="206"/>
      <c r="I780" s="206"/>
      <c r="J780" s="206"/>
      <c r="K780" s="206"/>
      <c r="L780" s="206"/>
      <c r="M780" s="206"/>
      <c r="N780" s="206"/>
      <c r="O780" s="206"/>
      <c r="P780" s="206"/>
      <c r="Q780" s="206"/>
      <c r="R780" s="206"/>
      <c r="S780" s="206"/>
      <c r="T780" s="206"/>
      <c r="U780" s="206"/>
      <c r="V780" s="206"/>
      <c r="W780" s="206"/>
      <c r="X780" s="206"/>
      <c r="Y780" s="206"/>
      <c r="Z780" s="206"/>
      <c r="AA780" s="206"/>
      <c r="AB780" s="72"/>
      <c r="AR780" s="23"/>
    </row>
    <row r="781" spans="1:44" ht="15" customHeight="1">
      <c r="D781" s="72"/>
      <c r="E781" s="206"/>
      <c r="F781" s="206"/>
      <c r="G781" s="206"/>
      <c r="H781" s="206"/>
      <c r="I781" s="206"/>
      <c r="J781" s="206"/>
      <c r="K781" s="206"/>
      <c r="L781" s="206"/>
      <c r="M781" s="206"/>
      <c r="N781" s="392" t="s">
        <v>38</v>
      </c>
      <c r="O781" s="206"/>
      <c r="P781" s="206"/>
      <c r="Q781" s="206"/>
      <c r="R781" s="206"/>
      <c r="S781" s="206"/>
      <c r="T781" s="206"/>
      <c r="U781" s="206"/>
      <c r="V781" s="206"/>
      <c r="W781" s="206"/>
      <c r="X781" s="206"/>
      <c r="Y781" s="206"/>
      <c r="Z781" s="206"/>
      <c r="AA781" s="206"/>
      <c r="AB781" s="72"/>
      <c r="AR781" s="23"/>
    </row>
    <row r="782" spans="1:44" ht="15" customHeight="1">
      <c r="D782" s="72"/>
      <c r="E782" s="204"/>
      <c r="F782" s="207">
        <f>V777</f>
        <v>30</v>
      </c>
      <c r="G782" s="207"/>
      <c r="H782" s="208" t="s">
        <v>12</v>
      </c>
      <c r="I782" s="403" t="s">
        <v>46</v>
      </c>
      <c r="J782" s="207"/>
      <c r="K782" s="72"/>
      <c r="L782" s="72"/>
      <c r="M782" s="72"/>
      <c r="N782" s="209">
        <f>F783</f>
        <v>40</v>
      </c>
      <c r="O782" s="210" t="s">
        <v>81</v>
      </c>
      <c r="P782" s="55" t="s">
        <v>12</v>
      </c>
      <c r="Q782" s="53">
        <f>F782</f>
        <v>30</v>
      </c>
      <c r="R782" s="72" t="s">
        <v>46</v>
      </c>
      <c r="S782" s="52">
        <f>I783</f>
        <v>20</v>
      </c>
      <c r="T782" s="72"/>
      <c r="U782" s="72"/>
      <c r="V782" s="72"/>
      <c r="W782" s="72"/>
      <c r="X782" s="72"/>
      <c r="Y782" s="72"/>
      <c r="Z782" s="72"/>
      <c r="AA782" s="72"/>
      <c r="AB782" s="72"/>
      <c r="AR782" s="23"/>
    </row>
    <row r="783" spans="1:44" ht="15" customHeight="1">
      <c r="D783" s="72"/>
      <c r="E783" s="204"/>
      <c r="F783" s="211">
        <f>V778</f>
        <v>40</v>
      </c>
      <c r="G783" s="211"/>
      <c r="H783" s="208"/>
      <c r="I783" s="146">
        <f>Y778</f>
        <v>20</v>
      </c>
      <c r="J783" s="146"/>
      <c r="K783" s="72"/>
      <c r="L783" s="72"/>
      <c r="M783" s="72"/>
      <c r="N783" s="209">
        <f>N782</f>
        <v>40</v>
      </c>
      <c r="O783" s="210" t="s">
        <v>81</v>
      </c>
      <c r="P783" s="55" t="s">
        <v>12</v>
      </c>
      <c r="Q783" s="53">
        <f>Q782*S782</f>
        <v>600</v>
      </c>
      <c r="R783" s="72"/>
      <c r="S783" s="72"/>
      <c r="T783" s="72"/>
      <c r="U783" s="72"/>
      <c r="V783" s="72"/>
      <c r="W783" s="72"/>
      <c r="X783" s="72"/>
      <c r="Y783" s="72"/>
      <c r="Z783" s="72"/>
      <c r="AA783" s="72"/>
      <c r="AB783" s="72"/>
      <c r="AR783" s="23"/>
    </row>
    <row r="784" spans="1:44" ht="15" customHeight="1">
      <c r="D784" s="72"/>
      <c r="E784" s="204"/>
      <c r="F784" s="204"/>
      <c r="G784" s="204"/>
      <c r="H784" s="72"/>
      <c r="I784" s="72"/>
      <c r="J784" s="72"/>
      <c r="K784" s="72"/>
      <c r="L784" s="72"/>
      <c r="M784" s="72"/>
      <c r="N784" s="209"/>
      <c r="O784" s="210" t="s">
        <v>81</v>
      </c>
      <c r="P784" s="55" t="s">
        <v>12</v>
      </c>
      <c r="Q784" s="212">
        <f>Q783</f>
        <v>600</v>
      </c>
      <c r="R784" s="72"/>
      <c r="AR784" s="23"/>
    </row>
    <row r="785" spans="4:44" ht="15" customHeight="1">
      <c r="D785" s="72"/>
      <c r="E785" s="204"/>
      <c r="F785" s="204"/>
      <c r="G785" s="204"/>
      <c r="H785" s="72"/>
      <c r="I785" s="72"/>
      <c r="J785" s="72"/>
      <c r="K785" s="72"/>
      <c r="L785" s="72"/>
      <c r="M785" s="72"/>
      <c r="N785" s="72"/>
      <c r="O785" s="72"/>
      <c r="P785" s="72"/>
      <c r="Q785" s="53">
        <f>N783</f>
        <v>40</v>
      </c>
      <c r="R785" s="72"/>
      <c r="S785" s="72"/>
      <c r="T785" s="72"/>
      <c r="U785" s="72"/>
      <c r="V785" s="72"/>
      <c r="W785" s="72"/>
      <c r="X785" s="72"/>
      <c r="Y785" s="72"/>
      <c r="Z785" s="72"/>
      <c r="AA785" s="72"/>
      <c r="AB785" s="72"/>
      <c r="AR785" s="23"/>
    </row>
    <row r="786" spans="4:44" ht="15" customHeight="1">
      <c r="D786" s="72"/>
      <c r="E786" s="204"/>
      <c r="F786" s="204"/>
      <c r="G786" s="204"/>
      <c r="H786" s="72"/>
      <c r="I786" s="72"/>
      <c r="J786" s="72"/>
      <c r="K786" s="72"/>
      <c r="O786" s="213" t="str">
        <f>O784</f>
        <v>X</v>
      </c>
      <c r="P786" s="214" t="s">
        <v>12</v>
      </c>
      <c r="Q786" s="214">
        <f>Q784/Q785</f>
        <v>15</v>
      </c>
      <c r="S786" s="72" t="s">
        <v>198</v>
      </c>
      <c r="T786" s="72"/>
      <c r="U786" s="72"/>
      <c r="V786" s="72">
        <f>Q786</f>
        <v>15</v>
      </c>
      <c r="W786" s="72" t="s">
        <v>199</v>
      </c>
      <c r="X786" s="72"/>
      <c r="Y786" s="72"/>
      <c r="Z786" s="72"/>
      <c r="AA786" s="72"/>
      <c r="AB786" s="72"/>
      <c r="AR786" s="23"/>
    </row>
    <row r="787" spans="4:44" ht="15" customHeight="1">
      <c r="G787" s="180"/>
      <c r="AE787" s="21"/>
      <c r="AF787" s="21"/>
      <c r="AG787" s="21"/>
      <c r="AR787" s="23"/>
    </row>
    <row r="788" spans="4:44" ht="15" customHeight="1">
      <c r="G788" s="180"/>
      <c r="AE788" s="21"/>
      <c r="AF788" s="21"/>
      <c r="AG788" s="21"/>
      <c r="AR788" s="23"/>
    </row>
    <row r="789" spans="4:44" ht="15" customHeight="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R789" s="23"/>
    </row>
    <row r="790" spans="4:44" ht="15" customHeight="1">
      <c r="D790" s="194" t="s">
        <v>191</v>
      </c>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R790" s="23"/>
    </row>
    <row r="791" spans="4:44" ht="15" customHeight="1">
      <c r="D791" s="406" t="s">
        <v>97</v>
      </c>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R791" s="23"/>
    </row>
    <row r="792" spans="4:44" ht="15" customHeight="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R792" s="23"/>
    </row>
    <row r="793" spans="4:44" ht="15" customHeight="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R793" s="23"/>
    </row>
    <row r="794" spans="4:44" ht="15" customHeight="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R794" s="23"/>
    </row>
    <row r="795" spans="4:44" ht="15" customHeight="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R795" s="23"/>
    </row>
    <row r="796" spans="4:44" ht="0.2" customHeight="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R796" s="23"/>
    </row>
    <row r="797" spans="4:44" ht="0.2" customHeight="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R797" s="23"/>
    </row>
    <row r="798" spans="4:44" ht="0.2" customHeight="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R798" s="23"/>
    </row>
    <row r="799" spans="4:44" ht="15" customHeight="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R799" s="23"/>
    </row>
    <row r="800" spans="4:44" ht="15" customHeight="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R800" s="23"/>
    </row>
    <row r="801" spans="4:44" ht="15" customHeight="1">
      <c r="D801" s="21"/>
      <c r="E801" s="222" t="s">
        <v>97</v>
      </c>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R801" s="23"/>
    </row>
    <row r="802" spans="4:44" ht="15" customHeight="1">
      <c r="D802" s="21"/>
      <c r="E802" s="222"/>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R802" s="23"/>
    </row>
    <row r="803" spans="4:44" ht="15" customHeight="1">
      <c r="D803" s="198" t="s">
        <v>71</v>
      </c>
      <c r="E803" s="199" t="s">
        <v>208</v>
      </c>
      <c r="F803" s="199"/>
      <c r="G803" s="199"/>
      <c r="H803" s="199"/>
      <c r="I803" s="199"/>
      <c r="J803" s="199"/>
      <c r="K803" s="199"/>
      <c r="L803" s="199"/>
      <c r="M803" s="199"/>
      <c r="N803" s="199"/>
      <c r="O803" s="199"/>
      <c r="P803" s="199"/>
      <c r="Q803" s="199"/>
      <c r="R803" s="199"/>
      <c r="S803" s="199"/>
      <c r="T803" s="199"/>
      <c r="U803" s="199"/>
      <c r="V803" s="199"/>
      <c r="W803" s="199"/>
      <c r="X803" s="199"/>
      <c r="Y803" s="199"/>
      <c r="Z803" s="199"/>
      <c r="AA803" s="199"/>
      <c r="AB803" s="199"/>
      <c r="AC803" s="199"/>
      <c r="AD803" s="199"/>
      <c r="AF803" s="21"/>
      <c r="AG803" s="21"/>
      <c r="AR803" s="23"/>
    </row>
    <row r="804" spans="4:44" ht="15" customHeight="1">
      <c r="D804" s="200"/>
      <c r="E804" s="199"/>
      <c r="F804" s="199"/>
      <c r="G804" s="199"/>
      <c r="H804" s="199"/>
      <c r="I804" s="199"/>
      <c r="J804" s="199"/>
      <c r="K804" s="199"/>
      <c r="L804" s="199"/>
      <c r="M804" s="199"/>
      <c r="N804" s="199"/>
      <c r="O804" s="199"/>
      <c r="P804" s="199"/>
      <c r="Q804" s="199"/>
      <c r="R804" s="199"/>
      <c r="S804" s="199"/>
      <c r="T804" s="199"/>
      <c r="U804" s="199"/>
      <c r="V804" s="199"/>
      <c r="W804" s="199"/>
      <c r="X804" s="199"/>
      <c r="Y804" s="199"/>
      <c r="Z804" s="199"/>
      <c r="AA804" s="199"/>
      <c r="AB804" s="199"/>
      <c r="AC804" s="199"/>
      <c r="AD804" s="199"/>
      <c r="AF804" s="21"/>
      <c r="AG804" s="21"/>
      <c r="AR804" s="23"/>
    </row>
    <row r="805" spans="4:44" ht="15" customHeight="1">
      <c r="E805" s="202" t="s">
        <v>73</v>
      </c>
      <c r="AF805" s="21"/>
      <c r="AG805" s="21"/>
      <c r="AR805" s="23"/>
    </row>
    <row r="806" spans="4:44" ht="15" customHeight="1">
      <c r="E806" s="202"/>
      <c r="G806" s="72" t="s">
        <v>194</v>
      </c>
      <c r="AF806" s="21"/>
      <c r="AG806" s="21"/>
      <c r="AR806" s="23"/>
    </row>
    <row r="807" spans="4:44" ht="15" customHeight="1">
      <c r="E807" s="202"/>
      <c r="G807" s="72" t="s">
        <v>209</v>
      </c>
      <c r="AF807" s="21"/>
      <c r="AG807" s="21"/>
      <c r="AR807" s="23"/>
    </row>
    <row r="808" spans="4:44" ht="15" customHeight="1">
      <c r="E808" s="202"/>
      <c r="G808" s="72"/>
      <c r="AF808" s="21"/>
      <c r="AG808" s="21"/>
      <c r="AR808" s="23"/>
    </row>
    <row r="809" spans="4:44" ht="15" customHeight="1">
      <c r="D809" s="72"/>
      <c r="E809" s="72"/>
      <c r="F809" s="72"/>
      <c r="G809" s="229" t="s">
        <v>195</v>
      </c>
      <c r="H809" s="229"/>
      <c r="I809" s="72"/>
      <c r="J809" s="380" t="s">
        <v>196</v>
      </c>
      <c r="K809" s="380"/>
      <c r="L809" s="72"/>
      <c r="M809" s="72"/>
      <c r="N809" s="381" t="s">
        <v>197</v>
      </c>
      <c r="O809" s="381"/>
      <c r="P809" s="381"/>
      <c r="Q809" s="381"/>
      <c r="R809" s="381"/>
      <c r="S809" s="72"/>
      <c r="T809" s="72"/>
      <c r="U809" s="72"/>
      <c r="V809" s="229" t="s">
        <v>195</v>
      </c>
      <c r="W809" s="229"/>
      <c r="X809" s="72"/>
      <c r="Y809" s="380" t="s">
        <v>196</v>
      </c>
      <c r="Z809" s="380"/>
      <c r="AA809" s="72"/>
      <c r="AB809" s="72"/>
      <c r="AF809" s="21"/>
      <c r="AG809" s="21"/>
      <c r="AR809" s="23"/>
    </row>
    <row r="810" spans="4:44" ht="15" customHeight="1">
      <c r="G810" s="407"/>
      <c r="H810" s="407"/>
      <c r="I810" s="229" t="s">
        <v>12</v>
      </c>
      <c r="J810" s="408">
        <v>60</v>
      </c>
      <c r="K810" s="408"/>
      <c r="L810" s="72"/>
      <c r="M810" s="72"/>
      <c r="N810" s="381"/>
      <c r="O810" s="381"/>
      <c r="P810" s="381"/>
      <c r="Q810" s="381"/>
      <c r="R810" s="381"/>
      <c r="S810" s="72"/>
      <c r="U810" s="384"/>
      <c r="V810" s="385">
        <f>G810</f>
        <v>0</v>
      </c>
      <c r="W810" s="385"/>
      <c r="X810" s="386" t="s">
        <v>12</v>
      </c>
      <c r="Y810" s="394" t="s">
        <v>81</v>
      </c>
      <c r="Z810" s="394"/>
      <c r="AA810" s="72"/>
      <c r="AB810" s="72"/>
      <c r="AF810" s="21"/>
      <c r="AG810" s="21"/>
      <c r="AR810" s="23"/>
    </row>
    <row r="811" spans="4:44" ht="15" customHeight="1">
      <c r="G811" s="409">
        <v>16</v>
      </c>
      <c r="H811" s="409"/>
      <c r="I811" s="229"/>
      <c r="J811" s="395" t="s">
        <v>81</v>
      </c>
      <c r="K811" s="395"/>
      <c r="L811" s="72"/>
      <c r="M811" s="72"/>
      <c r="N811" s="72"/>
      <c r="O811" s="72"/>
      <c r="P811" s="72"/>
      <c r="Q811" s="72"/>
      <c r="R811" s="72"/>
      <c r="S811" s="72"/>
      <c r="U811" s="384"/>
      <c r="V811" s="390">
        <f>G811</f>
        <v>16</v>
      </c>
      <c r="W811" s="390"/>
      <c r="X811" s="386"/>
      <c r="Y811" s="391">
        <f>J810</f>
        <v>60</v>
      </c>
      <c r="Z811" s="391"/>
      <c r="AA811" s="72"/>
      <c r="AB811" s="72"/>
      <c r="AF811" s="21"/>
      <c r="AG811" s="21"/>
      <c r="AR811" s="23"/>
    </row>
    <row r="812" spans="4:44" ht="15" customHeight="1">
      <c r="G812" s="410"/>
      <c r="H812" s="410"/>
      <c r="I812" s="411"/>
      <c r="J812" s="397"/>
      <c r="K812" s="397"/>
      <c r="L812" s="398"/>
      <c r="M812" s="398"/>
      <c r="N812" s="398"/>
      <c r="O812" s="398"/>
      <c r="P812" s="398"/>
      <c r="Q812" s="398"/>
      <c r="R812" s="398"/>
      <c r="S812" s="398"/>
      <c r="T812" s="1"/>
      <c r="U812" s="399"/>
      <c r="V812" s="400"/>
      <c r="W812" s="400"/>
      <c r="X812" s="401"/>
      <c r="Y812" s="402"/>
      <c r="Z812" s="402"/>
      <c r="AA812" s="398"/>
      <c r="AB812" s="72"/>
      <c r="AF812" s="21"/>
      <c r="AG812" s="21"/>
      <c r="AR812" s="23"/>
    </row>
    <row r="813" spans="4:44" ht="15" customHeight="1">
      <c r="D813" s="72"/>
      <c r="E813" s="206" t="s">
        <v>80</v>
      </c>
      <c r="F813" s="206"/>
      <c r="G813" s="206"/>
      <c r="H813" s="206"/>
      <c r="I813" s="206"/>
      <c r="J813" s="206"/>
      <c r="K813" s="206"/>
      <c r="L813" s="206"/>
      <c r="M813" s="206"/>
      <c r="N813" s="206"/>
      <c r="O813" s="206"/>
      <c r="P813" s="206"/>
      <c r="Q813" s="206"/>
      <c r="R813" s="206"/>
      <c r="S813" s="206"/>
      <c r="T813" s="206"/>
      <c r="U813" s="206"/>
      <c r="V813" s="206"/>
      <c r="W813" s="206"/>
      <c r="X813" s="206"/>
      <c r="Y813" s="206"/>
      <c r="Z813" s="206"/>
      <c r="AA813" s="206"/>
      <c r="AB813" s="72"/>
      <c r="AF813" s="21"/>
      <c r="AG813" s="21"/>
      <c r="AR813" s="23"/>
    </row>
    <row r="814" spans="4:44" ht="15" customHeight="1">
      <c r="D814" s="72"/>
      <c r="E814" s="206"/>
      <c r="F814" s="206"/>
      <c r="G814" s="206"/>
      <c r="H814" s="206"/>
      <c r="I814" s="206"/>
      <c r="J814" s="206"/>
      <c r="K814" s="206"/>
      <c r="L814" s="206"/>
      <c r="M814" s="206"/>
      <c r="N814" s="392" t="s">
        <v>38</v>
      </c>
      <c r="O814" s="206"/>
      <c r="P814" s="206"/>
      <c r="Q814" s="206"/>
      <c r="R814" s="206"/>
      <c r="S814" s="206"/>
      <c r="T814" s="206"/>
      <c r="U814" s="206"/>
      <c r="V814" s="206"/>
      <c r="W814" s="206"/>
      <c r="X814" s="206"/>
      <c r="Y814" s="206"/>
      <c r="Z814" s="206"/>
      <c r="AA814" s="206"/>
      <c r="AB814" s="72"/>
      <c r="AF814" s="21"/>
      <c r="AG814" s="21"/>
      <c r="AR814" s="23"/>
    </row>
    <row r="815" spans="4:44" ht="15" customHeight="1">
      <c r="D815" s="72"/>
      <c r="E815" s="204"/>
      <c r="F815" s="207">
        <f>V810</f>
        <v>0</v>
      </c>
      <c r="G815" s="207"/>
      <c r="H815" s="208" t="s">
        <v>12</v>
      </c>
      <c r="I815" s="403" t="s">
        <v>46</v>
      </c>
      <c r="J815" s="207"/>
      <c r="K815" s="72"/>
      <c r="L815" s="72"/>
      <c r="M815" s="72"/>
      <c r="N815" s="209">
        <f>F816</f>
        <v>16</v>
      </c>
      <c r="O815" s="210" t="s">
        <v>81</v>
      </c>
      <c r="P815" s="55" t="s">
        <v>12</v>
      </c>
      <c r="Q815" s="53">
        <f>F815</f>
        <v>0</v>
      </c>
      <c r="R815" s="72" t="s">
        <v>46</v>
      </c>
      <c r="S815" s="52">
        <f>I816</f>
        <v>60</v>
      </c>
      <c r="T815" s="72"/>
      <c r="U815" s="72"/>
      <c r="V815" s="72"/>
      <c r="W815" s="72"/>
      <c r="X815" s="72"/>
      <c r="Y815" s="72"/>
      <c r="Z815" s="72"/>
      <c r="AA815" s="72"/>
      <c r="AB815" s="72"/>
      <c r="AF815" s="21"/>
      <c r="AG815" s="21"/>
      <c r="AR815" s="23"/>
    </row>
    <row r="816" spans="4:44" ht="15" customHeight="1">
      <c r="D816" s="72"/>
      <c r="E816" s="204"/>
      <c r="F816" s="211">
        <f>V811</f>
        <v>16</v>
      </c>
      <c r="G816" s="211"/>
      <c r="H816" s="208"/>
      <c r="I816" s="146">
        <f>Y811</f>
        <v>60</v>
      </c>
      <c r="J816" s="146"/>
      <c r="K816" s="72"/>
      <c r="L816" s="72"/>
      <c r="M816" s="72"/>
      <c r="N816" s="209">
        <f>N815</f>
        <v>16</v>
      </c>
      <c r="O816" s="210" t="s">
        <v>81</v>
      </c>
      <c r="P816" s="55" t="s">
        <v>12</v>
      </c>
      <c r="Q816" s="53">
        <f>Q815*S815</f>
        <v>0</v>
      </c>
      <c r="R816" s="72"/>
      <c r="S816" s="72"/>
      <c r="T816" s="72"/>
      <c r="U816" s="72"/>
      <c r="V816" s="72"/>
      <c r="W816" s="72"/>
      <c r="X816" s="72"/>
      <c r="Y816" s="72"/>
      <c r="Z816" s="72"/>
      <c r="AA816" s="72"/>
      <c r="AB816" s="72"/>
      <c r="AF816" s="21"/>
      <c r="AG816" s="21"/>
      <c r="AR816" s="23"/>
    </row>
    <row r="817" spans="4:46" ht="15" customHeight="1">
      <c r="D817" s="72"/>
      <c r="E817" s="204"/>
      <c r="F817" s="204"/>
      <c r="G817" s="204"/>
      <c r="H817" s="72"/>
      <c r="I817" s="72"/>
      <c r="J817" s="72"/>
      <c r="K817" s="72"/>
      <c r="L817" s="72"/>
      <c r="M817" s="72"/>
      <c r="N817" s="209"/>
      <c r="O817" s="210" t="s">
        <v>81</v>
      </c>
      <c r="P817" s="55" t="s">
        <v>12</v>
      </c>
      <c r="Q817" s="212">
        <f>Q816</f>
        <v>0</v>
      </c>
      <c r="R817" s="72"/>
      <c r="AF817" s="21"/>
      <c r="AG817" s="21"/>
      <c r="AR817" s="23"/>
      <c r="AT817" s="4" t="s">
        <v>102</v>
      </c>
    </row>
    <row r="818" spans="4:46" ht="15" customHeight="1">
      <c r="D818" s="72"/>
      <c r="E818" s="204"/>
      <c r="F818" s="204"/>
      <c r="G818" s="204"/>
      <c r="H818" s="72"/>
      <c r="I818" s="72"/>
      <c r="J818" s="72"/>
      <c r="K818" s="72"/>
      <c r="L818" s="72"/>
      <c r="M818" s="72"/>
      <c r="N818" s="72"/>
      <c r="O818" s="72"/>
      <c r="P818" s="72"/>
      <c r="Q818" s="53">
        <f>N816</f>
        <v>16</v>
      </c>
      <c r="R818" s="72"/>
      <c r="S818" s="72"/>
      <c r="T818" s="72"/>
      <c r="U818" s="72"/>
      <c r="V818" s="72"/>
      <c r="W818" s="72"/>
      <c r="X818" s="72"/>
      <c r="Y818" s="72"/>
      <c r="Z818" s="72"/>
      <c r="AA818" s="72"/>
      <c r="AB818" s="72"/>
      <c r="AF818" s="21"/>
      <c r="AG818" s="21"/>
      <c r="AR818" s="23"/>
      <c r="AT818" s="246" t="s">
        <v>105</v>
      </c>
    </row>
    <row r="819" spans="4:46" ht="15" customHeight="1">
      <c r="D819" s="72"/>
      <c r="E819" s="204"/>
      <c r="F819" s="204"/>
      <c r="G819" s="204"/>
      <c r="H819" s="72"/>
      <c r="I819" s="72"/>
      <c r="J819" s="72"/>
      <c r="K819" s="72"/>
      <c r="L819" s="213" t="str">
        <f>O817</f>
        <v>X</v>
      </c>
      <c r="M819" s="214" t="s">
        <v>12</v>
      </c>
      <c r="N819" s="214">
        <f>Q817/Q818</f>
        <v>0</v>
      </c>
      <c r="O819" s="72"/>
      <c r="P819" s="72" t="s">
        <v>198</v>
      </c>
      <c r="Q819" s="72"/>
      <c r="R819" s="72"/>
      <c r="S819" s="72">
        <f>N819</f>
        <v>0</v>
      </c>
      <c r="T819" s="72" t="s">
        <v>199</v>
      </c>
      <c r="U819" s="72"/>
      <c r="V819" s="72"/>
      <c r="W819" s="72"/>
      <c r="X819" s="72"/>
      <c r="Y819" s="72"/>
      <c r="Z819" s="72"/>
      <c r="AA819" s="247" t="str">
        <f>IF(N819=30,AT817,AT818)</f>
        <v>!Inténtalo Nuevamente!</v>
      </c>
      <c r="AB819" s="72"/>
      <c r="AF819" s="21"/>
      <c r="AG819" s="21"/>
      <c r="AR819" s="23"/>
    </row>
    <row r="820" spans="4:46" ht="15" customHeight="1">
      <c r="D820" s="72"/>
      <c r="E820" s="204"/>
      <c r="F820" s="204"/>
      <c r="G820" s="204"/>
      <c r="H820" s="72"/>
      <c r="I820" s="72"/>
      <c r="J820" s="72"/>
      <c r="K820" s="72"/>
      <c r="L820" s="72"/>
      <c r="M820" s="72"/>
      <c r="N820" s="72"/>
      <c r="O820" s="72"/>
      <c r="P820" s="72"/>
      <c r="Q820" s="53"/>
      <c r="R820" s="72"/>
      <c r="S820" s="72"/>
      <c r="T820" s="72"/>
      <c r="U820" s="72"/>
      <c r="V820" s="72"/>
      <c r="W820" s="72"/>
      <c r="X820" s="72"/>
      <c r="Y820" s="72"/>
      <c r="Z820" s="72"/>
      <c r="AA820" s="72"/>
      <c r="AB820" s="72"/>
      <c r="AF820" s="21"/>
      <c r="AG820" s="21"/>
      <c r="AR820" s="23"/>
    </row>
    <row r="821" spans="4:46" ht="15" customHeight="1">
      <c r="D821" s="198" t="s">
        <v>39</v>
      </c>
      <c r="E821" s="199" t="s">
        <v>210</v>
      </c>
      <c r="F821" s="199"/>
      <c r="G821" s="199"/>
      <c r="H821" s="199"/>
      <c r="I821" s="199"/>
      <c r="J821" s="199"/>
      <c r="K821" s="199"/>
      <c r="L821" s="199"/>
      <c r="M821" s="199"/>
      <c r="N821" s="199"/>
      <c r="O821" s="199"/>
      <c r="P821" s="199"/>
      <c r="Q821" s="199"/>
      <c r="R821" s="199"/>
      <c r="S821" s="199"/>
      <c r="T821" s="199"/>
      <c r="U821" s="199"/>
      <c r="V821" s="199"/>
      <c r="W821" s="199"/>
      <c r="X821" s="199"/>
      <c r="Y821" s="199"/>
      <c r="Z821" s="199"/>
      <c r="AA821" s="199"/>
      <c r="AB821" s="199"/>
      <c r="AC821" s="199"/>
      <c r="AD821" s="199"/>
      <c r="AF821" s="21"/>
      <c r="AG821" s="21"/>
      <c r="AR821" s="23"/>
    </row>
    <row r="822" spans="4:46" ht="15" customHeight="1">
      <c r="D822" s="200"/>
      <c r="E822" s="199"/>
      <c r="F822" s="199"/>
      <c r="G822" s="199"/>
      <c r="H822" s="199"/>
      <c r="I822" s="199"/>
      <c r="J822" s="199"/>
      <c r="K822" s="199"/>
      <c r="L822" s="199"/>
      <c r="M822" s="199"/>
      <c r="N822" s="199"/>
      <c r="O822" s="199"/>
      <c r="P822" s="199"/>
      <c r="Q822" s="199"/>
      <c r="R822" s="199"/>
      <c r="S822" s="199"/>
      <c r="T822" s="199"/>
      <c r="U822" s="199"/>
      <c r="V822" s="199"/>
      <c r="W822" s="199"/>
      <c r="X822" s="199"/>
      <c r="Y822" s="199"/>
      <c r="Z822" s="199"/>
      <c r="AA822" s="199"/>
      <c r="AB822" s="199"/>
      <c r="AC822" s="199"/>
      <c r="AD822" s="199"/>
      <c r="AF822" s="21"/>
      <c r="AG822" s="21"/>
      <c r="AR822" s="23"/>
    </row>
    <row r="823" spans="4:46" ht="15" customHeight="1">
      <c r="E823" s="202" t="s">
        <v>73</v>
      </c>
      <c r="AF823" s="21"/>
      <c r="AG823" s="21"/>
      <c r="AR823" s="23"/>
    </row>
    <row r="824" spans="4:46" ht="15" customHeight="1">
      <c r="E824" s="202"/>
      <c r="G824" s="72" t="s">
        <v>194</v>
      </c>
      <c r="AF824" s="21"/>
      <c r="AG824" s="21"/>
      <c r="AR824" s="23"/>
    </row>
    <row r="825" spans="4:46" ht="15" customHeight="1">
      <c r="E825" s="202"/>
      <c r="G825" s="72" t="s">
        <v>209</v>
      </c>
      <c r="AF825" s="21"/>
      <c r="AG825" s="21"/>
      <c r="AR825" s="23"/>
    </row>
    <row r="826" spans="4:46" ht="15" customHeight="1">
      <c r="E826" s="202"/>
      <c r="G826" s="72"/>
      <c r="AF826" s="21"/>
      <c r="AG826" s="21"/>
      <c r="AR826" s="23"/>
    </row>
    <row r="827" spans="4:46" ht="15" customHeight="1">
      <c r="D827" s="72"/>
      <c r="E827" s="72"/>
      <c r="F827" s="72"/>
      <c r="G827" s="229" t="s">
        <v>195</v>
      </c>
      <c r="H827" s="229"/>
      <c r="I827" s="72"/>
      <c r="J827" s="380" t="s">
        <v>196</v>
      </c>
      <c r="K827" s="380"/>
      <c r="L827" s="72"/>
      <c r="M827" s="72"/>
      <c r="N827" s="381" t="s">
        <v>197</v>
      </c>
      <c r="O827" s="381"/>
      <c r="P827" s="381"/>
      <c r="Q827" s="381"/>
      <c r="R827" s="381"/>
      <c r="S827" s="72"/>
      <c r="T827" s="72"/>
      <c r="U827" s="72"/>
      <c r="V827" s="229" t="s">
        <v>195</v>
      </c>
      <c r="W827" s="229"/>
      <c r="X827" s="72"/>
      <c r="Y827" s="380" t="s">
        <v>196</v>
      </c>
      <c r="Z827" s="380"/>
      <c r="AA827" s="72"/>
      <c r="AB827" s="72"/>
      <c r="AF827" s="21"/>
      <c r="AG827" s="21"/>
      <c r="AR827" s="23"/>
    </row>
    <row r="828" spans="4:46" ht="15" customHeight="1">
      <c r="G828" s="407"/>
      <c r="H828" s="407"/>
      <c r="I828" s="229" t="s">
        <v>12</v>
      </c>
      <c r="J828" s="408">
        <v>60</v>
      </c>
      <c r="K828" s="408"/>
      <c r="L828" s="72"/>
      <c r="M828" s="72"/>
      <c r="N828" s="381"/>
      <c r="O828" s="381"/>
      <c r="P828" s="381"/>
      <c r="Q828" s="381"/>
      <c r="R828" s="381"/>
      <c r="S828" s="72"/>
      <c r="U828" s="384"/>
      <c r="V828" s="385">
        <f>G828</f>
        <v>0</v>
      </c>
      <c r="W828" s="385"/>
      <c r="X828" s="386" t="s">
        <v>12</v>
      </c>
      <c r="Y828" s="394" t="s">
        <v>81</v>
      </c>
      <c r="Z828" s="394"/>
      <c r="AA828" s="72"/>
      <c r="AB828" s="72"/>
      <c r="AF828" s="21"/>
      <c r="AG828" s="21"/>
      <c r="AR828" s="23"/>
    </row>
    <row r="829" spans="4:46" ht="15" customHeight="1">
      <c r="G829" s="409"/>
      <c r="H829" s="409"/>
      <c r="I829" s="229"/>
      <c r="J829" s="395" t="s">
        <v>81</v>
      </c>
      <c r="K829" s="395"/>
      <c r="L829" s="72"/>
      <c r="M829" s="72"/>
      <c r="N829" s="72"/>
      <c r="O829" s="72"/>
      <c r="P829" s="72"/>
      <c r="Q829" s="72"/>
      <c r="R829" s="72"/>
      <c r="S829" s="72"/>
      <c r="U829" s="384"/>
      <c r="V829" s="390">
        <f>G829</f>
        <v>0</v>
      </c>
      <c r="W829" s="390"/>
      <c r="X829" s="386"/>
      <c r="Y829" s="391">
        <f>J828</f>
        <v>60</v>
      </c>
      <c r="Z829" s="391"/>
      <c r="AA829" s="72"/>
      <c r="AB829" s="72"/>
      <c r="AF829" s="21"/>
      <c r="AG829" s="21"/>
      <c r="AR829" s="23"/>
    </row>
    <row r="830" spans="4:46" ht="15" customHeight="1">
      <c r="G830" s="410"/>
      <c r="H830" s="410"/>
      <c r="I830" s="346"/>
      <c r="J830" s="397"/>
      <c r="K830" s="397"/>
      <c r="L830" s="398"/>
      <c r="M830" s="398"/>
      <c r="N830" s="398"/>
      <c r="O830" s="398"/>
      <c r="P830" s="398"/>
      <c r="Q830" s="398"/>
      <c r="R830" s="398"/>
      <c r="S830" s="398"/>
      <c r="T830" s="1"/>
      <c r="U830" s="399"/>
      <c r="V830" s="400"/>
      <c r="W830" s="400"/>
      <c r="X830" s="401"/>
      <c r="Y830" s="402"/>
      <c r="Z830" s="402"/>
      <c r="AA830" s="398"/>
      <c r="AB830" s="398"/>
      <c r="AF830" s="21"/>
      <c r="AG830" s="21"/>
      <c r="AR830" s="23"/>
    </row>
    <row r="831" spans="4:46" ht="15" customHeight="1">
      <c r="D831" s="72"/>
      <c r="E831" s="206" t="s">
        <v>80</v>
      </c>
      <c r="F831" s="206"/>
      <c r="G831" s="206"/>
      <c r="H831" s="206"/>
      <c r="I831" s="206"/>
      <c r="J831" s="206"/>
      <c r="K831" s="206"/>
      <c r="L831" s="206"/>
      <c r="M831" s="206"/>
      <c r="N831" s="206"/>
      <c r="O831" s="206"/>
      <c r="P831" s="206"/>
      <c r="Q831" s="206"/>
      <c r="R831" s="206"/>
      <c r="S831" s="206"/>
      <c r="T831" s="206"/>
      <c r="U831" s="206"/>
      <c r="V831" s="206"/>
      <c r="W831" s="206"/>
      <c r="X831" s="206"/>
      <c r="Y831" s="206"/>
      <c r="Z831" s="206"/>
      <c r="AA831" s="206"/>
      <c r="AB831" s="72"/>
      <c r="AF831" s="21"/>
      <c r="AG831" s="21"/>
      <c r="AR831" s="23"/>
    </row>
    <row r="832" spans="4:46" ht="15" customHeight="1">
      <c r="D832" s="72"/>
      <c r="E832" s="206"/>
      <c r="F832" s="206"/>
      <c r="G832" s="206"/>
      <c r="H832" s="206"/>
      <c r="I832" s="206"/>
      <c r="J832" s="206"/>
      <c r="K832" s="206"/>
      <c r="L832" s="206"/>
      <c r="M832" s="206"/>
      <c r="N832" s="392" t="s">
        <v>38</v>
      </c>
      <c r="O832" s="206"/>
      <c r="P832" s="206"/>
      <c r="Q832" s="206"/>
      <c r="R832" s="206"/>
      <c r="S832" s="206"/>
      <c r="T832" s="206"/>
      <c r="U832" s="206"/>
      <c r="V832" s="206"/>
      <c r="W832" s="206"/>
      <c r="X832" s="206"/>
      <c r="Y832" s="206"/>
      <c r="Z832" s="206"/>
      <c r="AA832" s="206"/>
      <c r="AB832" s="72"/>
      <c r="AF832" s="21"/>
      <c r="AG832" s="21"/>
      <c r="AR832" s="23"/>
    </row>
    <row r="833" spans="4:47" ht="15" customHeight="1">
      <c r="D833" s="72"/>
      <c r="E833" s="204"/>
      <c r="F833" s="207">
        <f>V828</f>
        <v>0</v>
      </c>
      <c r="G833" s="207"/>
      <c r="H833" s="208" t="s">
        <v>12</v>
      </c>
      <c r="I833" s="403" t="s">
        <v>46</v>
      </c>
      <c r="J833" s="207"/>
      <c r="K833" s="72"/>
      <c r="L833" s="72"/>
      <c r="M833" s="72"/>
      <c r="N833" s="209">
        <f>F834</f>
        <v>0</v>
      </c>
      <c r="O833" s="210" t="s">
        <v>81</v>
      </c>
      <c r="P833" s="55" t="s">
        <v>12</v>
      </c>
      <c r="Q833" s="53">
        <f>F833</f>
        <v>0</v>
      </c>
      <c r="R833" s="72" t="s">
        <v>46</v>
      </c>
      <c r="S833" s="52">
        <f>I834</f>
        <v>60</v>
      </c>
      <c r="T833" s="72"/>
      <c r="U833" s="72"/>
      <c r="V833" s="72"/>
      <c r="W833" s="72"/>
      <c r="X833" s="72"/>
      <c r="Y833" s="72"/>
      <c r="Z833" s="72"/>
      <c r="AA833" s="72"/>
      <c r="AB833" s="72"/>
      <c r="AF833" s="21"/>
      <c r="AG833" s="21"/>
      <c r="AR833" s="23"/>
    </row>
    <row r="834" spans="4:47" ht="15" customHeight="1">
      <c r="D834" s="72"/>
      <c r="E834" s="204"/>
      <c r="F834" s="211">
        <f>V829</f>
        <v>0</v>
      </c>
      <c r="G834" s="211"/>
      <c r="H834" s="208"/>
      <c r="I834" s="146">
        <f>Y829</f>
        <v>60</v>
      </c>
      <c r="J834" s="146"/>
      <c r="K834" s="72"/>
      <c r="L834" s="72"/>
      <c r="M834" s="72"/>
      <c r="N834" s="209">
        <f>N833</f>
        <v>0</v>
      </c>
      <c r="O834" s="210" t="s">
        <v>81</v>
      </c>
      <c r="P834" s="55" t="s">
        <v>12</v>
      </c>
      <c r="Q834" s="53">
        <f>Q833*S833</f>
        <v>0</v>
      </c>
      <c r="R834" s="72"/>
      <c r="S834" s="72"/>
      <c r="T834" s="72"/>
      <c r="U834" s="72"/>
      <c r="V834" s="72"/>
      <c r="W834" s="72"/>
      <c r="X834" s="72"/>
      <c r="Y834" s="72"/>
      <c r="Z834" s="72"/>
      <c r="AA834" s="72"/>
      <c r="AB834" s="72"/>
      <c r="AF834" s="21"/>
      <c r="AG834" s="21"/>
      <c r="AR834" s="23"/>
    </row>
    <row r="835" spans="4:47" ht="15" customHeight="1">
      <c r="D835" s="72"/>
      <c r="E835" s="204"/>
      <c r="F835" s="204"/>
      <c r="G835" s="204"/>
      <c r="H835" s="72"/>
      <c r="I835" s="72"/>
      <c r="J835" s="72"/>
      <c r="K835" s="72"/>
      <c r="L835" s="72"/>
      <c r="M835" s="72"/>
      <c r="N835" s="209"/>
      <c r="O835" s="210" t="s">
        <v>81</v>
      </c>
      <c r="P835" s="55" t="s">
        <v>12</v>
      </c>
      <c r="Q835" s="212">
        <f>Q834</f>
        <v>0</v>
      </c>
      <c r="R835" s="72"/>
      <c r="AF835" s="21"/>
      <c r="AG835" s="21"/>
      <c r="AR835" s="23"/>
      <c r="AT835" s="4" t="s">
        <v>102</v>
      </c>
    </row>
    <row r="836" spans="4:47" ht="15" customHeight="1">
      <c r="D836" s="72"/>
      <c r="E836" s="204"/>
      <c r="F836" s="204"/>
      <c r="G836" s="204"/>
      <c r="H836" s="72"/>
      <c r="I836" s="72"/>
      <c r="J836" s="72"/>
      <c r="K836" s="72"/>
      <c r="L836" s="72"/>
      <c r="M836" s="72"/>
      <c r="N836" s="72"/>
      <c r="O836" s="72"/>
      <c r="P836" s="72"/>
      <c r="Q836" s="53">
        <f>N834</f>
        <v>0</v>
      </c>
      <c r="R836" s="72"/>
      <c r="S836" s="72"/>
      <c r="T836" s="72"/>
      <c r="U836" s="72"/>
      <c r="V836" s="72"/>
      <c r="W836" s="72"/>
      <c r="X836" s="72"/>
      <c r="Y836" s="72"/>
      <c r="Z836" s="72"/>
      <c r="AA836" s="72"/>
      <c r="AB836" s="72"/>
      <c r="AF836" s="21"/>
      <c r="AG836" s="21"/>
      <c r="AR836" s="23"/>
      <c r="AT836" s="246" t="s">
        <v>105</v>
      </c>
    </row>
    <row r="837" spans="4:47" ht="15" customHeight="1">
      <c r="D837" s="72"/>
      <c r="E837" s="204"/>
      <c r="F837" s="204"/>
      <c r="G837" s="204"/>
      <c r="H837" s="72"/>
      <c r="I837" s="72"/>
      <c r="J837" s="72"/>
      <c r="K837" s="72"/>
      <c r="L837" s="213" t="str">
        <f>O835</f>
        <v>X</v>
      </c>
      <c r="M837" s="214" t="s">
        <v>12</v>
      </c>
      <c r="N837" s="214" t="e">
        <f>Q835/Q836</f>
        <v>#DIV/0!</v>
      </c>
      <c r="O837" s="72"/>
      <c r="P837" s="72" t="s">
        <v>198</v>
      </c>
      <c r="Q837" s="72"/>
      <c r="R837" s="72"/>
      <c r="S837" s="72" t="e">
        <f>N837</f>
        <v>#DIV/0!</v>
      </c>
      <c r="T837" s="72" t="s">
        <v>199</v>
      </c>
      <c r="U837" s="72"/>
      <c r="V837" s="72"/>
      <c r="W837" s="72"/>
      <c r="X837" s="72"/>
      <c r="Y837" s="72"/>
      <c r="Z837" s="72"/>
      <c r="AA837" s="247" t="e">
        <f>IF(N837=40,AT835,AT836)</f>
        <v>#DIV/0!</v>
      </c>
      <c r="AB837" s="72"/>
      <c r="AF837" s="21"/>
      <c r="AG837" s="21"/>
      <c r="AR837" s="23"/>
    </row>
    <row r="838" spans="4:47" ht="15" customHeight="1">
      <c r="D838" s="21"/>
      <c r="E838" s="21"/>
      <c r="F838" s="21"/>
      <c r="G838" s="251"/>
      <c r="H838" s="24"/>
      <c r="I838" s="24"/>
      <c r="J838" s="24"/>
      <c r="K838" s="24"/>
      <c r="L838" s="24"/>
      <c r="M838" s="21"/>
      <c r="N838" s="21"/>
      <c r="O838" s="21"/>
      <c r="P838" s="21"/>
      <c r="Q838" s="21"/>
      <c r="R838" s="21"/>
      <c r="S838" s="21"/>
      <c r="T838" s="21"/>
      <c r="U838" s="21"/>
      <c r="V838" s="21"/>
      <c r="W838" s="21"/>
      <c r="X838" s="21"/>
      <c r="Y838" s="21"/>
      <c r="Z838" s="21"/>
      <c r="AA838" s="21"/>
      <c r="AB838" s="21"/>
      <c r="AC838" s="21"/>
      <c r="AD838" s="247"/>
      <c r="AE838" s="21"/>
      <c r="AF838" s="21"/>
      <c r="AG838" s="21"/>
      <c r="AR838" s="23"/>
      <c r="AU838" s="246"/>
    </row>
    <row r="839" spans="4:47" ht="15" customHeight="1">
      <c r="D839" s="21"/>
      <c r="E839" s="21"/>
      <c r="F839" s="21"/>
      <c r="G839" s="251"/>
      <c r="H839" s="24"/>
      <c r="I839" s="24"/>
      <c r="J839" s="24"/>
      <c r="K839" s="24"/>
      <c r="L839" s="24"/>
      <c r="M839" s="21"/>
      <c r="N839" s="21"/>
      <c r="O839" s="21"/>
      <c r="P839" s="21"/>
      <c r="Q839" s="21"/>
      <c r="R839" s="21"/>
      <c r="S839" s="21"/>
      <c r="T839" s="21"/>
      <c r="U839" s="21"/>
      <c r="V839" s="21"/>
      <c r="W839" s="21"/>
      <c r="X839" s="21"/>
      <c r="Y839" s="21"/>
      <c r="Z839" s="21"/>
      <c r="AA839" s="21"/>
      <c r="AB839" s="21"/>
      <c r="AC839" s="21"/>
      <c r="AD839" s="247"/>
      <c r="AE839" s="21"/>
      <c r="AF839" s="21"/>
      <c r="AG839" s="21"/>
      <c r="AR839" s="23"/>
      <c r="AU839" s="246"/>
    </row>
    <row r="840" spans="4:47" ht="15" customHeight="1">
      <c r="D840" s="21"/>
      <c r="E840" s="21"/>
      <c r="F840" s="21"/>
      <c r="G840" s="251"/>
      <c r="H840" s="24"/>
      <c r="I840" s="24"/>
      <c r="J840" s="24"/>
      <c r="K840" s="24"/>
      <c r="L840" s="24"/>
      <c r="M840" s="21"/>
      <c r="N840" s="21"/>
      <c r="O840" s="21"/>
      <c r="P840" s="21"/>
      <c r="Q840" s="21"/>
      <c r="R840" s="21"/>
      <c r="S840" s="21"/>
      <c r="T840" s="21"/>
      <c r="U840" s="21"/>
      <c r="V840" s="21"/>
      <c r="W840" s="21"/>
      <c r="X840" s="21"/>
      <c r="Y840" s="21"/>
      <c r="Z840" s="21"/>
      <c r="AA840" s="21"/>
      <c r="AB840" s="21"/>
      <c r="AC840" s="21"/>
      <c r="AD840" s="247"/>
      <c r="AE840" s="21"/>
      <c r="AF840" s="21"/>
      <c r="AG840" s="21"/>
      <c r="AR840" s="23"/>
      <c r="AU840" s="246"/>
    </row>
    <row r="841" spans="4:47" ht="15" customHeight="1">
      <c r="D841" s="198" t="s">
        <v>41</v>
      </c>
      <c r="E841" s="199" t="s">
        <v>211</v>
      </c>
      <c r="F841" s="199"/>
      <c r="G841" s="199"/>
      <c r="H841" s="199"/>
      <c r="I841" s="199"/>
      <c r="J841" s="199"/>
      <c r="K841" s="199"/>
      <c r="L841" s="199"/>
      <c r="M841" s="199"/>
      <c r="N841" s="199"/>
      <c r="O841" s="199"/>
      <c r="P841" s="199"/>
      <c r="Q841" s="199"/>
      <c r="R841" s="199"/>
      <c r="S841" s="199"/>
      <c r="T841" s="199"/>
      <c r="U841" s="199"/>
      <c r="V841" s="199"/>
      <c r="W841" s="199"/>
      <c r="X841" s="199"/>
      <c r="Y841" s="199"/>
      <c r="Z841" s="199"/>
      <c r="AA841" s="199"/>
      <c r="AB841" s="199"/>
      <c r="AC841" s="199"/>
      <c r="AD841" s="199"/>
      <c r="AE841" s="21"/>
      <c r="AF841" s="21"/>
      <c r="AG841" s="21"/>
      <c r="AR841" s="23"/>
    </row>
    <row r="842" spans="4:47" ht="15" customHeight="1">
      <c r="D842" s="200"/>
      <c r="E842" s="199"/>
      <c r="F842" s="199"/>
      <c r="G842" s="199"/>
      <c r="H842" s="199"/>
      <c r="I842" s="199"/>
      <c r="J842" s="199"/>
      <c r="K842" s="199"/>
      <c r="L842" s="199"/>
      <c r="M842" s="199"/>
      <c r="N842" s="199"/>
      <c r="O842" s="199"/>
      <c r="P842" s="199"/>
      <c r="Q842" s="199"/>
      <c r="R842" s="199"/>
      <c r="S842" s="199"/>
      <c r="T842" s="199"/>
      <c r="U842" s="199"/>
      <c r="V842" s="199"/>
      <c r="W842" s="199"/>
      <c r="X842" s="199"/>
      <c r="Y842" s="199"/>
      <c r="Z842" s="199"/>
      <c r="AA842" s="199"/>
      <c r="AB842" s="199"/>
      <c r="AC842" s="199"/>
      <c r="AD842" s="199"/>
      <c r="AE842" s="21"/>
      <c r="AF842" s="21"/>
      <c r="AG842" s="21"/>
      <c r="AR842" s="23"/>
    </row>
    <row r="843" spans="4:47" ht="15" customHeight="1">
      <c r="E843" s="202" t="s">
        <v>73</v>
      </c>
      <c r="AE843" s="21"/>
      <c r="AF843" s="21"/>
      <c r="AG843" s="21"/>
      <c r="AR843" s="23"/>
    </row>
    <row r="844" spans="4:47" ht="15" customHeight="1">
      <c r="E844" s="202"/>
      <c r="G844" s="72" t="s">
        <v>194</v>
      </c>
      <c r="AE844" s="21"/>
      <c r="AF844" s="21"/>
      <c r="AG844" s="21"/>
      <c r="AR844" s="23"/>
    </row>
    <row r="845" spans="4:47" ht="15" customHeight="1">
      <c r="E845" s="202"/>
      <c r="G845" s="72" t="s">
        <v>209</v>
      </c>
      <c r="AE845" s="21"/>
      <c r="AF845" s="21"/>
      <c r="AG845" s="21"/>
      <c r="AR845" s="23"/>
    </row>
    <row r="846" spans="4:47" ht="15" customHeight="1">
      <c r="E846" s="202"/>
      <c r="G846" s="72"/>
      <c r="AE846" s="21"/>
      <c r="AF846" s="21"/>
      <c r="AG846" s="21"/>
      <c r="AR846" s="23"/>
    </row>
    <row r="847" spans="4:47" ht="15" customHeight="1">
      <c r="D847" s="72"/>
      <c r="E847" s="72"/>
      <c r="F847" s="72"/>
      <c r="G847" s="229" t="s">
        <v>195</v>
      </c>
      <c r="H847" s="229"/>
      <c r="I847" s="72"/>
      <c r="J847" s="380" t="s">
        <v>196</v>
      </c>
      <c r="K847" s="380"/>
      <c r="L847" s="72"/>
      <c r="M847" s="72"/>
      <c r="N847" s="381" t="s">
        <v>197</v>
      </c>
      <c r="O847" s="381"/>
      <c r="P847" s="381"/>
      <c r="Q847" s="381"/>
      <c r="R847" s="381"/>
      <c r="S847" s="72"/>
      <c r="T847" s="72"/>
      <c r="U847" s="72"/>
      <c r="V847" s="229" t="s">
        <v>195</v>
      </c>
      <c r="W847" s="229"/>
      <c r="X847" s="72"/>
      <c r="Y847" s="380" t="s">
        <v>196</v>
      </c>
      <c r="Z847" s="380"/>
      <c r="AA847" s="72"/>
      <c r="AB847" s="72"/>
      <c r="AE847" s="21"/>
      <c r="AF847" s="21"/>
      <c r="AG847" s="21"/>
      <c r="AR847" s="23"/>
    </row>
    <row r="848" spans="4:47" ht="15" customHeight="1">
      <c r="G848" s="407"/>
      <c r="H848" s="407"/>
      <c r="I848" s="229" t="s">
        <v>12</v>
      </c>
      <c r="J848" s="408">
        <v>10</v>
      </c>
      <c r="K848" s="408"/>
      <c r="L848" s="72"/>
      <c r="M848" s="72"/>
      <c r="N848" s="381"/>
      <c r="O848" s="381"/>
      <c r="P848" s="381"/>
      <c r="Q848" s="381"/>
      <c r="R848" s="381"/>
      <c r="S848" s="72"/>
      <c r="U848" s="384"/>
      <c r="V848" s="385">
        <v>4</v>
      </c>
      <c r="W848" s="385"/>
      <c r="X848" s="386" t="s">
        <v>12</v>
      </c>
      <c r="Y848" s="394" t="s">
        <v>81</v>
      </c>
      <c r="Z848" s="394"/>
      <c r="AA848" s="72"/>
      <c r="AB848" s="72"/>
      <c r="AE848" s="21"/>
      <c r="AF848" s="21"/>
      <c r="AG848" s="21"/>
      <c r="AR848" s="23"/>
    </row>
    <row r="849" spans="4:47" ht="15" customHeight="1">
      <c r="G849" s="409"/>
      <c r="H849" s="409"/>
      <c r="I849" s="229"/>
      <c r="J849" s="395" t="s">
        <v>81</v>
      </c>
      <c r="K849" s="395"/>
      <c r="L849" s="72"/>
      <c r="M849" s="72"/>
      <c r="N849" s="72"/>
      <c r="O849" s="72"/>
      <c r="P849" s="72"/>
      <c r="Q849" s="72"/>
      <c r="R849" s="72"/>
      <c r="S849" s="72"/>
      <c r="U849" s="384"/>
      <c r="V849" s="390">
        <f>G849</f>
        <v>0</v>
      </c>
      <c r="W849" s="390"/>
      <c r="X849" s="386"/>
      <c r="Y849" s="391">
        <f>J848</f>
        <v>10</v>
      </c>
      <c r="Z849" s="391"/>
      <c r="AA849" s="72"/>
      <c r="AB849" s="72"/>
      <c r="AE849" s="21"/>
      <c r="AF849" s="21"/>
      <c r="AG849" s="21"/>
      <c r="AR849" s="23"/>
    </row>
    <row r="850" spans="4:47" ht="15" customHeight="1">
      <c r="G850" s="410"/>
      <c r="H850" s="410"/>
      <c r="I850" s="346"/>
      <c r="J850" s="397"/>
      <c r="K850" s="397"/>
      <c r="L850" s="398"/>
      <c r="M850" s="398"/>
      <c r="N850" s="398"/>
      <c r="O850" s="398"/>
      <c r="P850" s="398"/>
      <c r="Q850" s="398"/>
      <c r="R850" s="398"/>
      <c r="S850" s="398"/>
      <c r="T850" s="1"/>
      <c r="U850" s="399"/>
      <c r="V850" s="400"/>
      <c r="W850" s="400"/>
      <c r="X850" s="401"/>
      <c r="Y850" s="402"/>
      <c r="Z850" s="402"/>
      <c r="AA850" s="398"/>
      <c r="AB850" s="72"/>
      <c r="AE850" s="21"/>
      <c r="AF850" s="21"/>
      <c r="AG850" s="21"/>
      <c r="AR850" s="23"/>
    </row>
    <row r="851" spans="4:47" ht="15" customHeight="1">
      <c r="D851" s="72"/>
      <c r="E851" s="206" t="s">
        <v>80</v>
      </c>
      <c r="F851" s="206"/>
      <c r="G851" s="206"/>
      <c r="H851" s="206"/>
      <c r="I851" s="206"/>
      <c r="J851" s="206"/>
      <c r="K851" s="206"/>
      <c r="L851" s="206"/>
      <c r="M851" s="206"/>
      <c r="N851" s="206"/>
      <c r="O851" s="206"/>
      <c r="P851" s="206"/>
      <c r="Q851" s="206"/>
      <c r="R851" s="206"/>
      <c r="S851" s="206"/>
      <c r="T851" s="206"/>
      <c r="U851" s="206"/>
      <c r="V851" s="206"/>
      <c r="W851" s="206"/>
      <c r="X851" s="206"/>
      <c r="Y851" s="206"/>
      <c r="Z851" s="206"/>
      <c r="AA851" s="206"/>
      <c r="AB851" s="72"/>
      <c r="AE851" s="21"/>
      <c r="AF851" s="21"/>
      <c r="AG851" s="21"/>
      <c r="AR851" s="23"/>
    </row>
    <row r="852" spans="4:47" ht="15" customHeight="1">
      <c r="D852" s="72"/>
      <c r="E852" s="206"/>
      <c r="F852" s="206"/>
      <c r="G852" s="206"/>
      <c r="H852" s="206"/>
      <c r="I852" s="206"/>
      <c r="J852" s="206"/>
      <c r="K852" s="206"/>
      <c r="L852" s="206"/>
      <c r="M852" s="206"/>
      <c r="N852" s="392" t="s">
        <v>38</v>
      </c>
      <c r="O852" s="206"/>
      <c r="P852" s="206"/>
      <c r="Q852" s="206"/>
      <c r="R852" s="206"/>
      <c r="S852" s="206"/>
      <c r="T852" s="206"/>
      <c r="U852" s="206"/>
      <c r="V852" s="206"/>
      <c r="W852" s="206"/>
      <c r="X852" s="206"/>
      <c r="Y852" s="206"/>
      <c r="Z852" s="206"/>
      <c r="AA852" s="206"/>
      <c r="AB852" s="72"/>
      <c r="AE852" s="21"/>
      <c r="AF852" s="21"/>
      <c r="AG852" s="21"/>
      <c r="AR852" s="23"/>
    </row>
    <row r="853" spans="4:47" ht="15" customHeight="1">
      <c r="D853" s="72"/>
      <c r="E853" s="204"/>
      <c r="F853" s="207">
        <f>V848</f>
        <v>4</v>
      </c>
      <c r="G853" s="207"/>
      <c r="H853" s="208" t="s">
        <v>12</v>
      </c>
      <c r="I853" s="403" t="s">
        <v>46</v>
      </c>
      <c r="J853" s="207"/>
      <c r="K853" s="72"/>
      <c r="L853" s="72"/>
      <c r="M853" s="72"/>
      <c r="N853" s="209">
        <f>F854</f>
        <v>0</v>
      </c>
      <c r="O853" s="210" t="s">
        <v>81</v>
      </c>
      <c r="P853" s="55" t="s">
        <v>12</v>
      </c>
      <c r="Q853" s="53">
        <f>F853</f>
        <v>4</v>
      </c>
      <c r="R853" s="72" t="s">
        <v>46</v>
      </c>
      <c r="S853" s="52">
        <f>I854</f>
        <v>10</v>
      </c>
      <c r="T853" s="72"/>
      <c r="U853" s="72"/>
      <c r="V853" s="72"/>
      <c r="W853" s="72"/>
      <c r="X853" s="72"/>
      <c r="Y853" s="72"/>
      <c r="Z853" s="72"/>
      <c r="AA853" s="72"/>
      <c r="AB853" s="72"/>
      <c r="AE853" s="21"/>
      <c r="AF853" s="21"/>
      <c r="AG853" s="21"/>
      <c r="AR853" s="23"/>
    </row>
    <row r="854" spans="4:47" ht="15" customHeight="1">
      <c r="D854" s="72"/>
      <c r="E854" s="204"/>
      <c r="F854" s="211">
        <f>V849</f>
        <v>0</v>
      </c>
      <c r="G854" s="211"/>
      <c r="H854" s="208"/>
      <c r="I854" s="146">
        <f>Y849</f>
        <v>10</v>
      </c>
      <c r="J854" s="146"/>
      <c r="K854" s="72"/>
      <c r="L854" s="72"/>
      <c r="M854" s="72"/>
      <c r="N854" s="209">
        <f>N853</f>
        <v>0</v>
      </c>
      <c r="O854" s="210" t="s">
        <v>81</v>
      </c>
      <c r="P854" s="55" t="s">
        <v>12</v>
      </c>
      <c r="Q854" s="53">
        <f>Q853*S853</f>
        <v>40</v>
      </c>
      <c r="R854" s="72"/>
      <c r="S854" s="72"/>
      <c r="T854" s="72"/>
      <c r="U854" s="72"/>
      <c r="V854" s="72"/>
      <c r="W854" s="72"/>
      <c r="X854" s="72"/>
      <c r="Y854" s="72"/>
      <c r="Z854" s="72"/>
      <c r="AA854" s="72"/>
      <c r="AB854" s="72"/>
      <c r="AE854" s="21"/>
      <c r="AF854" s="21"/>
      <c r="AG854" s="21"/>
      <c r="AR854" s="23"/>
    </row>
    <row r="855" spans="4:47" ht="15" customHeight="1">
      <c r="D855" s="72"/>
      <c r="E855" s="204"/>
      <c r="F855" s="204"/>
      <c r="G855" s="204"/>
      <c r="H855" s="72"/>
      <c r="I855" s="72"/>
      <c r="J855" s="72"/>
      <c r="K855" s="72"/>
      <c r="L855" s="72"/>
      <c r="M855" s="72"/>
      <c r="N855" s="209"/>
      <c r="O855" s="210" t="s">
        <v>81</v>
      </c>
      <c r="P855" s="55" t="s">
        <v>12</v>
      </c>
      <c r="Q855" s="212">
        <f>Q854</f>
        <v>40</v>
      </c>
      <c r="R855" s="72"/>
      <c r="AE855" s="21"/>
      <c r="AF855" s="21"/>
      <c r="AG855" s="21"/>
      <c r="AR855" s="23"/>
      <c r="AU855" s="4" t="s">
        <v>102</v>
      </c>
    </row>
    <row r="856" spans="4:47" ht="15" customHeight="1">
      <c r="D856" s="72"/>
      <c r="E856" s="204"/>
      <c r="F856" s="204"/>
      <c r="G856" s="204"/>
      <c r="H856" s="72"/>
      <c r="I856" s="72"/>
      <c r="J856" s="72"/>
      <c r="K856" s="72"/>
      <c r="L856" s="72"/>
      <c r="M856" s="72"/>
      <c r="N856" s="72"/>
      <c r="O856" s="72"/>
      <c r="P856" s="72"/>
      <c r="Q856" s="53">
        <f>N854</f>
        <v>0</v>
      </c>
      <c r="R856" s="72"/>
      <c r="S856" s="72"/>
      <c r="T856" s="72"/>
      <c r="U856" s="72"/>
      <c r="V856" s="72"/>
      <c r="W856" s="72"/>
      <c r="X856" s="72"/>
      <c r="Y856" s="72"/>
      <c r="Z856" s="72"/>
      <c r="AA856" s="72"/>
      <c r="AB856" s="72"/>
      <c r="AE856" s="21"/>
      <c r="AF856" s="21"/>
      <c r="AG856" s="21"/>
      <c r="AR856" s="23"/>
      <c r="AU856" s="246" t="s">
        <v>105</v>
      </c>
    </row>
    <row r="857" spans="4:47" ht="15" customHeight="1">
      <c r="D857" s="72"/>
      <c r="E857" s="204"/>
      <c r="F857" s="204"/>
      <c r="G857" s="204"/>
      <c r="H857" s="72"/>
      <c r="I857" s="72"/>
      <c r="J857" s="72"/>
      <c r="K857" s="72"/>
      <c r="O857" s="213" t="str">
        <f>O855</f>
        <v>X</v>
      </c>
      <c r="P857" s="214" t="s">
        <v>12</v>
      </c>
      <c r="Q857" s="214" t="e">
        <f>Q855/Q856</f>
        <v>#DIV/0!</v>
      </c>
      <c r="S857" s="72" t="s">
        <v>198</v>
      </c>
      <c r="T857" s="72"/>
      <c r="U857" s="72"/>
      <c r="V857" s="72" t="e">
        <f>Q857</f>
        <v>#DIV/0!</v>
      </c>
      <c r="W857" s="72" t="s">
        <v>199</v>
      </c>
      <c r="X857" s="72"/>
      <c r="Y857" s="72"/>
      <c r="Z857" s="72"/>
      <c r="AA857" s="72"/>
      <c r="AB857" s="72"/>
      <c r="AC857" s="412" t="e">
        <f>IF(Q857=5,AU855,AW842)</f>
        <v>#DIV/0!</v>
      </c>
      <c r="AE857" s="21"/>
      <c r="AF857" s="21"/>
      <c r="AG857" s="21"/>
      <c r="AR857" s="23"/>
    </row>
    <row r="858" spans="4:47" ht="15" customHeight="1">
      <c r="D858" s="72"/>
      <c r="E858" s="72"/>
      <c r="F858" s="72"/>
      <c r="G858" s="220"/>
      <c r="H858" s="72"/>
      <c r="I858" s="72"/>
      <c r="J858" s="72"/>
      <c r="K858" s="72"/>
      <c r="L858" s="72"/>
      <c r="M858" s="72"/>
      <c r="N858" s="72"/>
      <c r="O858" s="72"/>
      <c r="P858" s="72"/>
      <c r="Q858" s="72"/>
      <c r="R858" s="72"/>
      <c r="S858" s="72"/>
      <c r="T858" s="72"/>
      <c r="U858" s="72"/>
      <c r="V858" s="72"/>
      <c r="W858" s="72"/>
      <c r="X858" s="72"/>
      <c r="Y858" s="72"/>
      <c r="Z858" s="72"/>
      <c r="AA858" s="72"/>
      <c r="AE858" s="21"/>
      <c r="AF858" s="21"/>
      <c r="AG858" s="21"/>
      <c r="AR858" s="23"/>
    </row>
    <row r="859" spans="4:47" ht="15" customHeight="1">
      <c r="D859" s="72"/>
      <c r="E859" s="72"/>
      <c r="F859" s="72"/>
      <c r="G859" s="220"/>
      <c r="H859" s="72"/>
      <c r="I859" s="72"/>
      <c r="J859" s="72"/>
      <c r="K859" s="72"/>
      <c r="L859" s="72"/>
      <c r="M859" s="72"/>
      <c r="N859" s="72"/>
      <c r="O859" s="72"/>
      <c r="P859" s="72"/>
      <c r="Q859" s="72"/>
      <c r="R859" s="72"/>
      <c r="S859" s="72"/>
      <c r="T859" s="72"/>
      <c r="U859" s="72"/>
      <c r="V859" s="72"/>
      <c r="W859" s="72"/>
      <c r="X859" s="72"/>
      <c r="Y859" s="72"/>
      <c r="Z859" s="72"/>
      <c r="AA859" s="72"/>
      <c r="AE859" s="21"/>
      <c r="AF859" s="21"/>
      <c r="AG859" s="21"/>
      <c r="AR859" s="23"/>
    </row>
    <row r="860" spans="4:47" ht="15" customHeight="1">
      <c r="D860" s="72"/>
      <c r="E860" s="72"/>
      <c r="F860" s="72"/>
      <c r="G860" s="220"/>
      <c r="H860" s="72"/>
      <c r="I860" s="72"/>
      <c r="J860" s="72"/>
      <c r="K860" s="72"/>
      <c r="L860" s="72"/>
      <c r="M860" s="72"/>
      <c r="N860" s="72"/>
      <c r="O860" s="72"/>
      <c r="P860" s="72"/>
      <c r="Q860" s="72"/>
      <c r="R860" s="72"/>
      <c r="S860" s="72"/>
      <c r="T860" s="72"/>
      <c r="U860" s="72"/>
      <c r="V860" s="72"/>
      <c r="W860" s="72"/>
      <c r="X860" s="72"/>
      <c r="Y860" s="72"/>
      <c r="Z860" s="72"/>
      <c r="AA860" s="72"/>
      <c r="AE860" s="21"/>
      <c r="AF860" s="21"/>
      <c r="AG860" s="21"/>
      <c r="AR860" s="23"/>
    </row>
    <row r="861" spans="4:47" ht="15" customHeight="1">
      <c r="D861" s="198" t="s">
        <v>67</v>
      </c>
      <c r="E861" s="199" t="s">
        <v>212</v>
      </c>
      <c r="F861" s="199"/>
      <c r="G861" s="199"/>
      <c r="H861" s="199"/>
      <c r="I861" s="199"/>
      <c r="J861" s="199"/>
      <c r="K861" s="199"/>
      <c r="L861" s="199"/>
      <c r="M861" s="199"/>
      <c r="N861" s="199"/>
      <c r="O861" s="199"/>
      <c r="P861" s="199"/>
      <c r="Q861" s="199"/>
      <c r="R861" s="199"/>
      <c r="S861" s="199"/>
      <c r="T861" s="199"/>
      <c r="U861" s="199"/>
      <c r="V861" s="199"/>
      <c r="W861" s="199"/>
      <c r="X861" s="199"/>
      <c r="Y861" s="199"/>
      <c r="Z861" s="199"/>
      <c r="AA861" s="199"/>
      <c r="AB861" s="199"/>
      <c r="AC861" s="199"/>
      <c r="AD861" s="199"/>
      <c r="AE861" s="21"/>
      <c r="AF861" s="21"/>
      <c r="AG861" s="21"/>
      <c r="AR861" s="23"/>
    </row>
    <row r="862" spans="4:47" ht="15" customHeight="1">
      <c r="D862" s="200"/>
      <c r="E862" s="199"/>
      <c r="F862" s="199"/>
      <c r="G862" s="199"/>
      <c r="H862" s="199"/>
      <c r="I862" s="199"/>
      <c r="J862" s="199"/>
      <c r="K862" s="199"/>
      <c r="L862" s="199"/>
      <c r="M862" s="199"/>
      <c r="N862" s="199"/>
      <c r="O862" s="199"/>
      <c r="P862" s="199"/>
      <c r="Q862" s="199"/>
      <c r="R862" s="199"/>
      <c r="S862" s="199"/>
      <c r="T862" s="199"/>
      <c r="U862" s="199"/>
      <c r="V862" s="199"/>
      <c r="W862" s="199"/>
      <c r="X862" s="199"/>
      <c r="Y862" s="199"/>
      <c r="Z862" s="199"/>
      <c r="AA862" s="199"/>
      <c r="AB862" s="199"/>
      <c r="AC862" s="199"/>
      <c r="AD862" s="199"/>
      <c r="AE862" s="21"/>
      <c r="AF862" s="21"/>
      <c r="AG862" s="21"/>
      <c r="AR862" s="23"/>
    </row>
    <row r="863" spans="4:47" ht="15" customHeight="1">
      <c r="E863" s="202" t="s">
        <v>73</v>
      </c>
      <c r="AE863" s="21"/>
      <c r="AF863" s="21"/>
      <c r="AG863" s="21"/>
      <c r="AR863" s="23"/>
    </row>
    <row r="864" spans="4:47" ht="15" customHeight="1">
      <c r="D864" s="72"/>
      <c r="F864" s="72"/>
      <c r="G864" s="72" t="s">
        <v>194</v>
      </c>
      <c r="H864" s="72"/>
      <c r="I864" s="72"/>
      <c r="J864" s="72"/>
      <c r="K864" s="72"/>
      <c r="L864" s="72"/>
      <c r="M864" s="72"/>
      <c r="N864" s="72"/>
      <c r="O864" s="72"/>
      <c r="P864" s="72"/>
      <c r="Q864" s="72"/>
      <c r="R864" s="72"/>
      <c r="S864" s="72"/>
      <c r="T864" s="72"/>
      <c r="U864" s="72"/>
      <c r="V864" s="72"/>
      <c r="W864" s="72"/>
      <c r="X864" s="72"/>
      <c r="Y864" s="72"/>
      <c r="Z864" s="72"/>
      <c r="AA864" s="72"/>
      <c r="AB864" s="72"/>
      <c r="AE864" s="21"/>
      <c r="AF864" s="21"/>
      <c r="AG864" s="21"/>
      <c r="AR864" s="23"/>
    </row>
    <row r="865" spans="4:47" ht="15" customHeight="1">
      <c r="D865" s="72"/>
      <c r="E865" s="72"/>
      <c r="F865" s="72"/>
      <c r="G865" s="72" t="s">
        <v>209</v>
      </c>
      <c r="H865" s="72"/>
      <c r="I865" s="72"/>
      <c r="J865" s="72"/>
      <c r="K865" s="72"/>
      <c r="L865" s="72"/>
      <c r="M865" s="72"/>
      <c r="N865" s="72"/>
      <c r="O865" s="72"/>
      <c r="P865" s="72"/>
      <c r="Q865" s="72"/>
      <c r="R865" s="72"/>
      <c r="S865" s="72"/>
      <c r="T865" s="72"/>
      <c r="U865" s="72"/>
      <c r="V865" s="72"/>
      <c r="W865" s="72"/>
      <c r="X865" s="72"/>
      <c r="Y865" s="72"/>
      <c r="Z865" s="72"/>
      <c r="AA865" s="72"/>
      <c r="AB865" s="72"/>
      <c r="AE865" s="21"/>
      <c r="AF865" s="21"/>
      <c r="AG865" s="21"/>
      <c r="AR865" s="23"/>
    </row>
    <row r="866" spans="4:47" ht="15" customHeight="1">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E866" s="21"/>
      <c r="AF866" s="21"/>
      <c r="AG866" s="21"/>
      <c r="AR866" s="23"/>
    </row>
    <row r="867" spans="4:47" ht="15" customHeight="1">
      <c r="D867" s="72"/>
      <c r="E867" s="72"/>
      <c r="F867" s="72"/>
      <c r="G867" s="229" t="s">
        <v>195</v>
      </c>
      <c r="H867" s="229"/>
      <c r="I867" s="72"/>
      <c r="J867" s="380" t="s">
        <v>196</v>
      </c>
      <c r="K867" s="380"/>
      <c r="L867" s="72"/>
      <c r="M867" s="72"/>
      <c r="N867" s="381" t="s">
        <v>197</v>
      </c>
      <c r="O867" s="381"/>
      <c r="P867" s="381"/>
      <c r="Q867" s="381"/>
      <c r="R867" s="381"/>
      <c r="S867" s="72"/>
      <c r="T867" s="72"/>
      <c r="U867" s="72"/>
      <c r="V867" s="229" t="s">
        <v>195</v>
      </c>
      <c r="W867" s="229"/>
      <c r="X867" s="72"/>
      <c r="Y867" s="380" t="s">
        <v>196</v>
      </c>
      <c r="Z867" s="380"/>
      <c r="AA867" s="72"/>
      <c r="AB867" s="72"/>
      <c r="AE867" s="21"/>
      <c r="AF867" s="21"/>
      <c r="AG867" s="21"/>
      <c r="AR867" s="23"/>
    </row>
    <row r="868" spans="4:47" ht="15" customHeight="1">
      <c r="G868" s="407"/>
      <c r="H868" s="407"/>
      <c r="I868" s="229" t="s">
        <v>12</v>
      </c>
      <c r="J868" s="408">
        <v>50</v>
      </c>
      <c r="K868" s="408"/>
      <c r="L868" s="72"/>
      <c r="M868" s="72"/>
      <c r="N868" s="381"/>
      <c r="O868" s="381"/>
      <c r="P868" s="381"/>
      <c r="Q868" s="381"/>
      <c r="R868" s="381"/>
      <c r="S868" s="72"/>
      <c r="U868" s="384"/>
      <c r="V868" s="385">
        <f>G868</f>
        <v>0</v>
      </c>
      <c r="W868" s="385"/>
      <c r="X868" s="386" t="s">
        <v>12</v>
      </c>
      <c r="Y868" s="394" t="s">
        <v>81</v>
      </c>
      <c r="Z868" s="394"/>
      <c r="AA868" s="72"/>
      <c r="AB868" s="72"/>
      <c r="AE868" s="21"/>
      <c r="AF868" s="21"/>
      <c r="AG868" s="21"/>
      <c r="AR868" s="23"/>
    </row>
    <row r="869" spans="4:47" ht="15" customHeight="1">
      <c r="G869" s="409"/>
      <c r="H869" s="409"/>
      <c r="I869" s="229"/>
      <c r="J869" s="395" t="s">
        <v>81</v>
      </c>
      <c r="K869" s="395"/>
      <c r="L869" s="72"/>
      <c r="M869" s="72"/>
      <c r="N869" s="72"/>
      <c r="O869" s="72"/>
      <c r="P869" s="72"/>
      <c r="Q869" s="72"/>
      <c r="R869" s="72"/>
      <c r="S869" s="72"/>
      <c r="U869" s="384"/>
      <c r="V869" s="390">
        <f>G869</f>
        <v>0</v>
      </c>
      <c r="W869" s="390"/>
      <c r="X869" s="386"/>
      <c r="Y869" s="391">
        <f>J868</f>
        <v>50</v>
      </c>
      <c r="Z869" s="391"/>
      <c r="AA869" s="72"/>
      <c r="AB869" s="72"/>
      <c r="AE869" s="21"/>
      <c r="AF869" s="21"/>
      <c r="AG869" s="21"/>
      <c r="AR869" s="23"/>
    </row>
    <row r="870" spans="4:47" ht="15" customHeight="1">
      <c r="G870" s="410"/>
      <c r="H870" s="410"/>
      <c r="I870" s="346"/>
      <c r="J870" s="397"/>
      <c r="K870" s="397"/>
      <c r="L870" s="398"/>
      <c r="M870" s="398"/>
      <c r="N870" s="398"/>
      <c r="O870" s="398"/>
      <c r="P870" s="398"/>
      <c r="Q870" s="398"/>
      <c r="R870" s="398"/>
      <c r="S870" s="398"/>
      <c r="T870" s="1"/>
      <c r="U870" s="399"/>
      <c r="V870" s="400"/>
      <c r="W870" s="400"/>
      <c r="X870" s="401"/>
      <c r="Y870" s="402"/>
      <c r="Z870" s="402"/>
      <c r="AA870" s="72"/>
      <c r="AB870" s="72"/>
      <c r="AE870" s="21"/>
      <c r="AF870" s="21"/>
      <c r="AG870" s="21"/>
      <c r="AR870" s="23"/>
    </row>
    <row r="871" spans="4:47" ht="15" customHeight="1">
      <c r="D871" s="72"/>
      <c r="E871" s="206" t="s">
        <v>80</v>
      </c>
      <c r="F871" s="206"/>
      <c r="G871" s="206"/>
      <c r="H871" s="206"/>
      <c r="I871" s="206"/>
      <c r="J871" s="206"/>
      <c r="K871" s="206"/>
      <c r="L871" s="206"/>
      <c r="M871" s="206"/>
      <c r="N871" s="206"/>
      <c r="O871" s="206"/>
      <c r="P871" s="206"/>
      <c r="Q871" s="206"/>
      <c r="R871" s="206"/>
      <c r="S871" s="206"/>
      <c r="T871" s="206"/>
      <c r="U871" s="206"/>
      <c r="V871" s="206"/>
      <c r="W871" s="206"/>
      <c r="X871" s="206"/>
      <c r="Y871" s="206"/>
      <c r="Z871" s="206"/>
      <c r="AA871" s="206"/>
      <c r="AB871" s="72"/>
      <c r="AE871" s="21"/>
      <c r="AF871" s="21"/>
      <c r="AG871" s="21"/>
      <c r="AR871" s="23"/>
    </row>
    <row r="872" spans="4:47" ht="15" customHeight="1">
      <c r="D872" s="72"/>
      <c r="E872" s="206"/>
      <c r="F872" s="206"/>
      <c r="G872" s="206"/>
      <c r="H872" s="206"/>
      <c r="I872" s="206"/>
      <c r="J872" s="206"/>
      <c r="K872" s="206"/>
      <c r="L872" s="206"/>
      <c r="M872" s="206"/>
      <c r="N872" s="392" t="s">
        <v>38</v>
      </c>
      <c r="O872" s="206"/>
      <c r="P872" s="206"/>
      <c r="Q872" s="206"/>
      <c r="R872" s="206"/>
      <c r="S872" s="206"/>
      <c r="T872" s="206"/>
      <c r="U872" s="206"/>
      <c r="V872" s="206"/>
      <c r="W872" s="206"/>
      <c r="X872" s="206"/>
      <c r="Y872" s="206"/>
      <c r="Z872" s="206"/>
      <c r="AA872" s="206"/>
      <c r="AB872" s="72"/>
      <c r="AE872" s="21"/>
      <c r="AF872" s="21"/>
      <c r="AG872" s="21"/>
      <c r="AR872" s="23"/>
    </row>
    <row r="873" spans="4:47" ht="15" customHeight="1">
      <c r="D873" s="72"/>
      <c r="E873" s="204"/>
      <c r="F873" s="207">
        <f>V868</f>
        <v>0</v>
      </c>
      <c r="G873" s="207"/>
      <c r="H873" s="208" t="s">
        <v>12</v>
      </c>
      <c r="I873" s="403" t="s">
        <v>46</v>
      </c>
      <c r="J873" s="207"/>
      <c r="K873" s="72"/>
      <c r="L873" s="72"/>
      <c r="M873" s="72"/>
      <c r="N873" s="209">
        <f>F874</f>
        <v>0</v>
      </c>
      <c r="O873" s="210" t="s">
        <v>81</v>
      </c>
      <c r="P873" s="55" t="s">
        <v>12</v>
      </c>
      <c r="Q873" s="53">
        <f>F873</f>
        <v>0</v>
      </c>
      <c r="R873" s="72" t="s">
        <v>46</v>
      </c>
      <c r="S873" s="52">
        <f>I874</f>
        <v>50</v>
      </c>
      <c r="T873" s="72"/>
      <c r="U873" s="72"/>
      <c r="V873" s="72"/>
      <c r="W873" s="72"/>
      <c r="X873" s="72"/>
      <c r="Y873" s="72"/>
      <c r="Z873" s="72"/>
      <c r="AA873" s="72"/>
      <c r="AB873" s="72"/>
      <c r="AE873" s="21"/>
      <c r="AF873" s="21"/>
      <c r="AG873" s="21"/>
      <c r="AR873" s="23"/>
    </row>
    <row r="874" spans="4:47" ht="15" customHeight="1">
      <c r="D874" s="72"/>
      <c r="E874" s="204"/>
      <c r="F874" s="211">
        <f>V869</f>
        <v>0</v>
      </c>
      <c r="G874" s="211"/>
      <c r="H874" s="208"/>
      <c r="I874" s="146">
        <f>Y869</f>
        <v>50</v>
      </c>
      <c r="J874" s="146"/>
      <c r="K874" s="72"/>
      <c r="L874" s="72"/>
      <c r="M874" s="72"/>
      <c r="N874" s="209">
        <f>N873</f>
        <v>0</v>
      </c>
      <c r="O874" s="210" t="s">
        <v>81</v>
      </c>
      <c r="P874" s="55" t="s">
        <v>12</v>
      </c>
      <c r="Q874" s="380">
        <f>Q873*S873</f>
        <v>0</v>
      </c>
      <c r="R874" s="380"/>
      <c r="S874" s="72"/>
      <c r="T874" s="72"/>
      <c r="U874" s="72"/>
      <c r="V874" s="72"/>
      <c r="W874" s="72"/>
      <c r="X874" s="72"/>
      <c r="Y874" s="72"/>
      <c r="Z874" s="72"/>
      <c r="AA874" s="72"/>
      <c r="AB874" s="72"/>
      <c r="AE874" s="21"/>
      <c r="AF874" s="21"/>
      <c r="AG874" s="21"/>
      <c r="AR874" s="23"/>
    </row>
    <row r="875" spans="4:47" ht="15" customHeight="1">
      <c r="D875" s="72"/>
      <c r="E875" s="204"/>
      <c r="F875" s="204"/>
      <c r="G875" s="204"/>
      <c r="H875" s="72"/>
      <c r="I875" s="72"/>
      <c r="J875" s="72"/>
      <c r="K875" s="72"/>
      <c r="L875" s="72"/>
      <c r="M875" s="72"/>
      <c r="N875" s="209"/>
      <c r="O875" s="210" t="s">
        <v>81</v>
      </c>
      <c r="P875" s="55" t="s">
        <v>12</v>
      </c>
      <c r="Q875" s="413">
        <f>Q874</f>
        <v>0</v>
      </c>
      <c r="R875" s="413"/>
      <c r="AE875" s="21"/>
      <c r="AF875" s="21"/>
      <c r="AG875" s="21"/>
      <c r="AR875" s="23"/>
      <c r="AU875" s="4" t="s">
        <v>102</v>
      </c>
    </row>
    <row r="876" spans="4:47" ht="15" customHeight="1">
      <c r="D876" s="72"/>
      <c r="E876" s="204"/>
      <c r="F876" s="204"/>
      <c r="G876" s="204"/>
      <c r="H876" s="72"/>
      <c r="I876" s="72"/>
      <c r="J876" s="72"/>
      <c r="K876" s="72"/>
      <c r="L876" s="72"/>
      <c r="M876" s="72"/>
      <c r="N876" s="72"/>
      <c r="O876" s="72"/>
      <c r="P876" s="72"/>
      <c r="Q876" s="414">
        <f>N874</f>
        <v>0</v>
      </c>
      <c r="R876" s="414"/>
      <c r="S876" s="72"/>
      <c r="T876" s="72"/>
      <c r="U876" s="72"/>
      <c r="V876" s="72"/>
      <c r="W876" s="72"/>
      <c r="X876" s="72"/>
      <c r="Y876" s="72"/>
      <c r="Z876" s="72"/>
      <c r="AA876" s="72"/>
      <c r="AB876" s="72"/>
      <c r="AE876" s="21"/>
      <c r="AF876" s="21"/>
      <c r="AG876" s="21"/>
      <c r="AR876" s="23"/>
      <c r="AU876" s="246" t="s">
        <v>105</v>
      </c>
    </row>
    <row r="877" spans="4:47" ht="15" customHeight="1">
      <c r="D877" s="72"/>
      <c r="E877" s="204"/>
      <c r="F877" s="204"/>
      <c r="G877" s="204"/>
      <c r="H877" s="72"/>
      <c r="I877" s="72"/>
      <c r="J877" s="72"/>
      <c r="K877" s="72"/>
      <c r="O877" s="213" t="str">
        <f>O875</f>
        <v>X</v>
      </c>
      <c r="P877" s="214" t="s">
        <v>12</v>
      </c>
      <c r="Q877" s="415" t="e">
        <f>Q875/Q876</f>
        <v>#DIV/0!</v>
      </c>
      <c r="R877" s="415"/>
      <c r="S877" s="72" t="s">
        <v>198</v>
      </c>
      <c r="T877" s="72"/>
      <c r="U877" s="72"/>
      <c r="V877" s="72" t="e">
        <f>Q877</f>
        <v>#DIV/0!</v>
      </c>
      <c r="W877" s="72" t="s">
        <v>199</v>
      </c>
      <c r="X877" s="72"/>
      <c r="Y877" s="72"/>
      <c r="Z877" s="72"/>
      <c r="AA877" s="72"/>
      <c r="AB877" s="72"/>
      <c r="AC877" s="412" t="e">
        <f>IF(Q877=100,AU875,AW862)</f>
        <v>#DIV/0!</v>
      </c>
      <c r="AE877" s="21"/>
      <c r="AF877" s="21"/>
      <c r="AG877" s="21"/>
      <c r="AR877" s="23"/>
      <c r="AU877" s="246"/>
    </row>
    <row r="878" spans="4:47" ht="15" customHeight="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c r="AD878" s="21"/>
      <c r="AE878" s="21"/>
      <c r="AF878" s="21"/>
      <c r="AG878" s="21"/>
      <c r="AR878" s="23"/>
      <c r="AU878" s="246"/>
    </row>
    <row r="879" spans="4:47" ht="15" customHeight="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R879" s="23"/>
      <c r="AU879" s="246"/>
    </row>
    <row r="880" spans="4:47" ht="15" customHeight="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c r="AD880" s="21"/>
      <c r="AE880" s="21"/>
      <c r="AF880" s="21"/>
      <c r="AG880" s="21"/>
      <c r="AR880" s="23"/>
      <c r="AU880" s="246"/>
    </row>
    <row r="881" spans="4:47" ht="15" customHeight="1">
      <c r="D881" s="198" t="s">
        <v>109</v>
      </c>
      <c r="E881" s="199" t="s">
        <v>213</v>
      </c>
      <c r="F881" s="199"/>
      <c r="G881" s="199"/>
      <c r="H881" s="199"/>
      <c r="I881" s="199"/>
      <c r="J881" s="199"/>
      <c r="K881" s="199"/>
      <c r="L881" s="199"/>
      <c r="M881" s="199"/>
      <c r="N881" s="199"/>
      <c r="O881" s="199"/>
      <c r="P881" s="199"/>
      <c r="Q881" s="199"/>
      <c r="R881" s="199"/>
      <c r="S881" s="199"/>
      <c r="T881" s="199"/>
      <c r="U881" s="199"/>
      <c r="V881" s="199"/>
      <c r="W881" s="199"/>
      <c r="X881" s="199"/>
      <c r="Y881" s="199"/>
      <c r="Z881" s="199"/>
      <c r="AA881" s="199"/>
      <c r="AB881" s="199"/>
      <c r="AC881" s="199"/>
      <c r="AD881" s="199"/>
      <c r="AE881" s="21"/>
      <c r="AF881" s="21"/>
      <c r="AG881" s="21"/>
      <c r="AR881" s="23"/>
    </row>
    <row r="882" spans="4:47" ht="15" customHeight="1">
      <c r="D882" s="200"/>
      <c r="E882" s="199"/>
      <c r="F882" s="199"/>
      <c r="G882" s="199"/>
      <c r="H882" s="199"/>
      <c r="I882" s="199"/>
      <c r="J882" s="199"/>
      <c r="K882" s="199"/>
      <c r="L882" s="199"/>
      <c r="M882" s="199"/>
      <c r="N882" s="199"/>
      <c r="O882" s="199"/>
      <c r="P882" s="199"/>
      <c r="Q882" s="199"/>
      <c r="R882" s="199"/>
      <c r="S882" s="199"/>
      <c r="T882" s="199"/>
      <c r="U882" s="199"/>
      <c r="V882" s="199"/>
      <c r="W882" s="199"/>
      <c r="X882" s="199"/>
      <c r="Y882" s="199"/>
      <c r="Z882" s="199"/>
      <c r="AA882" s="199"/>
      <c r="AB882" s="199"/>
      <c r="AC882" s="199"/>
      <c r="AD882" s="199"/>
      <c r="AE882" s="21"/>
      <c r="AF882" s="21"/>
      <c r="AG882" s="21"/>
      <c r="AR882" s="23"/>
    </row>
    <row r="883" spans="4:47" ht="15" customHeight="1">
      <c r="E883" s="202" t="s">
        <v>73</v>
      </c>
      <c r="AE883" s="21"/>
      <c r="AF883" s="21"/>
      <c r="AG883" s="21"/>
      <c r="AR883" s="23"/>
    </row>
    <row r="884" spans="4:47" ht="15" customHeight="1">
      <c r="D884" s="72"/>
      <c r="F884" s="72"/>
      <c r="G884" s="72" t="s">
        <v>194</v>
      </c>
      <c r="H884" s="72"/>
      <c r="I884" s="72"/>
      <c r="J884" s="72"/>
      <c r="K884" s="72"/>
      <c r="L884" s="72"/>
      <c r="M884" s="72"/>
      <c r="N884" s="72"/>
      <c r="O884" s="72"/>
      <c r="P884" s="72"/>
      <c r="Q884" s="72"/>
      <c r="R884" s="72"/>
      <c r="S884" s="72"/>
      <c r="T884" s="72"/>
      <c r="U884" s="72"/>
      <c r="V884" s="72"/>
      <c r="W884" s="72"/>
      <c r="X884" s="72"/>
      <c r="Y884" s="72"/>
      <c r="Z884" s="72"/>
      <c r="AA884" s="72"/>
      <c r="AB884" s="72"/>
      <c r="AE884" s="21"/>
      <c r="AF884" s="21"/>
      <c r="AG884" s="21"/>
      <c r="AR884" s="23"/>
    </row>
    <row r="885" spans="4:47" ht="15" customHeight="1">
      <c r="D885" s="72"/>
      <c r="F885" s="72"/>
      <c r="G885" s="72" t="s">
        <v>214</v>
      </c>
      <c r="H885" s="72"/>
      <c r="I885" s="72"/>
      <c r="J885" s="72"/>
      <c r="K885" s="72"/>
      <c r="L885" s="72"/>
      <c r="M885" s="72"/>
      <c r="N885" s="72"/>
      <c r="O885" s="72"/>
      <c r="P885" s="72"/>
      <c r="Q885" s="72"/>
      <c r="R885" s="72"/>
      <c r="S885" s="72"/>
      <c r="T885" s="72"/>
      <c r="U885" s="72"/>
      <c r="V885" s="72"/>
      <c r="W885" s="72"/>
      <c r="X885" s="72"/>
      <c r="Y885" s="72"/>
      <c r="Z885" s="72"/>
      <c r="AA885" s="72"/>
      <c r="AB885" s="72"/>
      <c r="AE885" s="21"/>
      <c r="AF885" s="21"/>
      <c r="AG885" s="21"/>
      <c r="AR885" s="23"/>
    </row>
    <row r="886" spans="4:47" ht="15" customHeight="1">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E886" s="21"/>
      <c r="AF886" s="21"/>
      <c r="AG886" s="21"/>
      <c r="AR886" s="23"/>
    </row>
    <row r="887" spans="4:47" ht="15" customHeight="1">
      <c r="D887" s="72"/>
      <c r="E887" s="72"/>
      <c r="F887" s="416" t="s">
        <v>215</v>
      </c>
      <c r="G887" s="416"/>
      <c r="H887" s="416"/>
      <c r="I887" s="72"/>
      <c r="J887" s="380" t="s">
        <v>216</v>
      </c>
      <c r="K887" s="380"/>
      <c r="L887" s="72"/>
      <c r="M887" s="72"/>
      <c r="N887" s="381" t="s">
        <v>197</v>
      </c>
      <c r="O887" s="381"/>
      <c r="P887" s="381"/>
      <c r="Q887" s="381"/>
      <c r="R887" s="381"/>
      <c r="S887" s="72"/>
      <c r="T887" s="72"/>
      <c r="U887" s="416" t="s">
        <v>215</v>
      </c>
      <c r="V887" s="416"/>
      <c r="W887" s="416"/>
      <c r="X887" s="72"/>
      <c r="Y887" s="380" t="s">
        <v>216</v>
      </c>
      <c r="Z887" s="380"/>
      <c r="AA887" s="72"/>
      <c r="AB887" s="72"/>
      <c r="AE887" s="21"/>
      <c r="AF887" s="21"/>
      <c r="AG887" s="21"/>
      <c r="AR887" s="23"/>
    </row>
    <row r="888" spans="4:47" ht="15" customHeight="1">
      <c r="G888" s="407"/>
      <c r="H888" s="407"/>
      <c r="I888" s="229" t="s">
        <v>12</v>
      </c>
      <c r="J888" s="408">
        <v>90000</v>
      </c>
      <c r="K888" s="408"/>
      <c r="L888" s="72"/>
      <c r="M888" s="72"/>
      <c r="N888" s="381"/>
      <c r="O888" s="381"/>
      <c r="P888" s="381"/>
      <c r="Q888" s="381"/>
      <c r="R888" s="381"/>
      <c r="S888" s="72"/>
      <c r="U888" s="384"/>
      <c r="V888" s="385">
        <f>G888</f>
        <v>0</v>
      </c>
      <c r="W888" s="385"/>
      <c r="X888" s="386" t="s">
        <v>12</v>
      </c>
      <c r="Y888" s="394" t="s">
        <v>81</v>
      </c>
      <c r="Z888" s="394"/>
      <c r="AA888" s="72"/>
      <c r="AB888" s="72"/>
      <c r="AE888" s="21"/>
      <c r="AF888" s="21"/>
      <c r="AG888" s="21"/>
      <c r="AR888" s="23"/>
    </row>
    <row r="889" spans="4:47" ht="15" customHeight="1">
      <c r="G889" s="409"/>
      <c r="H889" s="409"/>
      <c r="I889" s="229"/>
      <c r="J889" s="395" t="s">
        <v>81</v>
      </c>
      <c r="K889" s="395"/>
      <c r="L889" s="72"/>
      <c r="M889" s="72"/>
      <c r="N889" s="72"/>
      <c r="O889" s="72"/>
      <c r="P889" s="72"/>
      <c r="Q889" s="72"/>
      <c r="R889" s="72"/>
      <c r="S889" s="72"/>
      <c r="U889" s="384"/>
      <c r="V889" s="390">
        <f>G889</f>
        <v>0</v>
      </c>
      <c r="W889" s="390"/>
      <c r="X889" s="386"/>
      <c r="Y889" s="391">
        <f>J888</f>
        <v>90000</v>
      </c>
      <c r="Z889" s="391"/>
      <c r="AA889" s="72"/>
      <c r="AB889" s="72"/>
      <c r="AE889" s="21"/>
      <c r="AF889" s="21"/>
      <c r="AG889" s="21"/>
      <c r="AR889" s="23"/>
    </row>
    <row r="890" spans="4:47" ht="15" customHeight="1">
      <c r="G890" s="410"/>
      <c r="H890" s="410"/>
      <c r="I890" s="346"/>
      <c r="J890" s="397"/>
      <c r="K890" s="397"/>
      <c r="L890" s="398"/>
      <c r="M890" s="398"/>
      <c r="N890" s="398"/>
      <c r="O890" s="398"/>
      <c r="P890" s="398"/>
      <c r="Q890" s="398"/>
      <c r="R890" s="398"/>
      <c r="S890" s="398"/>
      <c r="T890" s="1"/>
      <c r="U890" s="399"/>
      <c r="V890" s="400"/>
      <c r="W890" s="400"/>
      <c r="X890" s="401"/>
      <c r="Y890" s="402"/>
      <c r="Z890" s="402"/>
      <c r="AA890" s="72"/>
      <c r="AB890" s="72"/>
      <c r="AE890" s="21"/>
      <c r="AF890" s="21"/>
      <c r="AG890" s="21"/>
      <c r="AR890" s="23"/>
    </row>
    <row r="891" spans="4:47" ht="15" customHeight="1">
      <c r="D891" s="72"/>
      <c r="E891" s="206" t="s">
        <v>80</v>
      </c>
      <c r="F891" s="206"/>
      <c r="G891" s="206"/>
      <c r="H891" s="206"/>
      <c r="I891" s="206"/>
      <c r="J891" s="206"/>
      <c r="K891" s="206"/>
      <c r="L891" s="206"/>
      <c r="M891" s="206"/>
      <c r="N891" s="206"/>
      <c r="O891" s="206"/>
      <c r="P891" s="206"/>
      <c r="Q891" s="206"/>
      <c r="R891" s="206"/>
      <c r="S891" s="206"/>
      <c r="T891" s="206"/>
      <c r="U891" s="206"/>
      <c r="V891" s="206"/>
      <c r="W891" s="206"/>
      <c r="X891" s="206"/>
      <c r="Y891" s="206"/>
      <c r="Z891" s="206"/>
      <c r="AA891" s="206"/>
      <c r="AB891" s="72"/>
      <c r="AE891" s="21"/>
      <c r="AF891" s="21"/>
      <c r="AG891" s="21"/>
      <c r="AR891" s="23"/>
    </row>
    <row r="892" spans="4:47" ht="15" customHeight="1">
      <c r="D892" s="72"/>
      <c r="E892" s="206"/>
      <c r="F892" s="206"/>
      <c r="G892" s="206"/>
      <c r="H892" s="206"/>
      <c r="I892" s="206"/>
      <c r="J892" s="206"/>
      <c r="K892" s="206"/>
      <c r="L892" s="206"/>
      <c r="M892" s="206"/>
      <c r="N892" s="392" t="s">
        <v>38</v>
      </c>
      <c r="O892" s="206"/>
      <c r="P892" s="206"/>
      <c r="Q892" s="206"/>
      <c r="R892" s="206"/>
      <c r="S892" s="206"/>
      <c r="T892" s="206"/>
      <c r="U892" s="206"/>
      <c r="V892" s="206"/>
      <c r="W892" s="206"/>
      <c r="X892" s="206"/>
      <c r="Y892" s="206"/>
      <c r="Z892" s="206"/>
      <c r="AA892" s="206"/>
      <c r="AB892" s="72"/>
      <c r="AE892" s="21"/>
      <c r="AF892" s="21"/>
      <c r="AG892" s="21"/>
      <c r="AR892" s="23"/>
    </row>
    <row r="893" spans="4:47" ht="15" customHeight="1">
      <c r="D893" s="72"/>
      <c r="E893" s="204"/>
      <c r="F893" s="207">
        <f>V888</f>
        <v>0</v>
      </c>
      <c r="G893" s="207"/>
      <c r="H893" s="208" t="s">
        <v>12</v>
      </c>
      <c r="I893" s="403" t="s">
        <v>46</v>
      </c>
      <c r="J893" s="207"/>
      <c r="K893" s="72"/>
      <c r="L893" s="72"/>
      <c r="M893" s="72"/>
      <c r="N893" s="209">
        <f>F894</f>
        <v>0</v>
      </c>
      <c r="O893" s="210" t="s">
        <v>81</v>
      </c>
      <c r="P893" s="55" t="s">
        <v>12</v>
      </c>
      <c r="Q893" s="53">
        <f>F893</f>
        <v>0</v>
      </c>
      <c r="R893" s="72" t="s">
        <v>46</v>
      </c>
      <c r="S893" s="417">
        <f>I894</f>
        <v>90000</v>
      </c>
      <c r="T893" s="417"/>
      <c r="U893" s="417"/>
      <c r="V893" s="72"/>
      <c r="W893" s="72"/>
      <c r="X893" s="72"/>
      <c r="Y893" s="72"/>
      <c r="Z893" s="72"/>
      <c r="AA893" s="72"/>
      <c r="AB893" s="72"/>
      <c r="AE893" s="21"/>
      <c r="AF893" s="21"/>
      <c r="AG893" s="21"/>
      <c r="AR893" s="23"/>
    </row>
    <row r="894" spans="4:47" ht="15" customHeight="1">
      <c r="D894" s="72"/>
      <c r="E894" s="204"/>
      <c r="F894" s="211">
        <f>V889</f>
        <v>0</v>
      </c>
      <c r="G894" s="211"/>
      <c r="H894" s="208"/>
      <c r="I894" s="146">
        <f>Y889</f>
        <v>90000</v>
      </c>
      <c r="J894" s="146"/>
      <c r="K894" s="72"/>
      <c r="L894" s="72"/>
      <c r="M894" s="72"/>
      <c r="N894" s="209">
        <f>N893</f>
        <v>0</v>
      </c>
      <c r="O894" s="210" t="s">
        <v>81</v>
      </c>
      <c r="P894" s="55" t="s">
        <v>12</v>
      </c>
      <c r="Q894" s="380">
        <f>Q893*S893</f>
        <v>0</v>
      </c>
      <c r="R894" s="380"/>
      <c r="S894" s="72"/>
      <c r="T894" s="72"/>
      <c r="U894" s="72"/>
      <c r="V894" s="72"/>
      <c r="W894" s="72"/>
      <c r="X894" s="72"/>
      <c r="Y894" s="72"/>
      <c r="Z894" s="72"/>
      <c r="AA894" s="72"/>
      <c r="AB894" s="72"/>
      <c r="AE894" s="21"/>
      <c r="AF894" s="21"/>
      <c r="AG894" s="21"/>
      <c r="AR894" s="23"/>
    </row>
    <row r="895" spans="4:47" ht="15" customHeight="1">
      <c r="D895" s="72"/>
      <c r="E895" s="204"/>
      <c r="F895" s="204"/>
      <c r="G895" s="204"/>
      <c r="H895" s="72"/>
      <c r="I895" s="72"/>
      <c r="J895" s="72"/>
      <c r="K895" s="72"/>
      <c r="L895" s="72"/>
      <c r="M895" s="72"/>
      <c r="N895" s="209"/>
      <c r="O895" s="210" t="s">
        <v>81</v>
      </c>
      <c r="P895" s="55" t="s">
        <v>12</v>
      </c>
      <c r="Q895" s="413">
        <f>Q894</f>
        <v>0</v>
      </c>
      <c r="R895" s="413"/>
      <c r="AE895" s="21"/>
      <c r="AF895" s="21"/>
      <c r="AG895" s="21"/>
      <c r="AR895" s="23"/>
      <c r="AU895" s="4" t="s">
        <v>102</v>
      </c>
    </row>
    <row r="896" spans="4:47" ht="15" customHeight="1">
      <c r="D896" s="72"/>
      <c r="E896" s="204"/>
      <c r="F896" s="204"/>
      <c r="G896" s="204"/>
      <c r="H896" s="72"/>
      <c r="I896" s="72"/>
      <c r="J896" s="72"/>
      <c r="K896" s="72"/>
      <c r="L896" s="72"/>
      <c r="M896" s="72"/>
      <c r="N896" s="72"/>
      <c r="O896" s="72"/>
      <c r="P896" s="72"/>
      <c r="Q896" s="414">
        <f>N894</f>
        <v>0</v>
      </c>
      <c r="R896" s="414"/>
      <c r="S896" s="72"/>
      <c r="T896" s="72"/>
      <c r="U896" s="72"/>
      <c r="V896" s="72"/>
      <c r="W896" s="72"/>
      <c r="X896" s="72"/>
      <c r="Y896" s="72"/>
      <c r="Z896" s="72"/>
      <c r="AA896" s="72"/>
      <c r="AB896" s="72"/>
      <c r="AE896" s="21"/>
      <c r="AF896" s="21"/>
      <c r="AG896" s="21"/>
      <c r="AR896" s="23"/>
      <c r="AU896" s="246" t="s">
        <v>105</v>
      </c>
    </row>
    <row r="897" spans="4:47" ht="15" customHeight="1">
      <c r="D897" s="72"/>
      <c r="E897" s="204"/>
      <c r="F897" s="204"/>
      <c r="G897" s="204"/>
      <c r="H897" s="72"/>
      <c r="I897" s="72"/>
      <c r="J897" s="72"/>
      <c r="K897" s="72"/>
      <c r="O897" s="213" t="str">
        <f>O895</f>
        <v>X</v>
      </c>
      <c r="P897" s="214" t="s">
        <v>12</v>
      </c>
      <c r="Q897" s="415" t="e">
        <f>Q895/Q896</f>
        <v>#DIV/0!</v>
      </c>
      <c r="R897" s="415"/>
      <c r="S897" s="72" t="s">
        <v>217</v>
      </c>
      <c r="T897" s="72"/>
      <c r="U897" s="72"/>
      <c r="V897" s="418" t="e">
        <f>Q897</f>
        <v>#DIV/0!</v>
      </c>
      <c r="W897" s="418"/>
      <c r="X897" s="418"/>
      <c r="Y897" s="72"/>
      <c r="Z897" s="72"/>
      <c r="AA897" s="72"/>
      <c r="AB897" s="72"/>
      <c r="AC897" s="412" t="e">
        <f>IF(Q897=45000,AU895,AW882)</f>
        <v>#DIV/0!</v>
      </c>
      <c r="AE897" s="21"/>
      <c r="AF897" s="21"/>
      <c r="AG897" s="21"/>
      <c r="AR897" s="23"/>
      <c r="AU897" s="246"/>
    </row>
    <row r="898" spans="4:47" ht="15" customHeight="1">
      <c r="D898" s="72"/>
      <c r="E898" s="204"/>
      <c r="F898" s="204"/>
      <c r="G898" s="204"/>
      <c r="H898" s="72"/>
      <c r="I898" s="72"/>
      <c r="J898" s="72"/>
      <c r="K898" s="72"/>
      <c r="O898" s="213"/>
      <c r="P898" s="214"/>
      <c r="Q898" s="214"/>
      <c r="R898" s="214"/>
      <c r="S898" s="72"/>
      <c r="T898" s="72"/>
      <c r="U898" s="72"/>
      <c r="V898" s="419"/>
      <c r="W898" s="419"/>
      <c r="X898" s="419"/>
      <c r="Y898" s="72"/>
      <c r="Z898" s="72"/>
      <c r="AA898" s="72"/>
      <c r="AB898" s="72"/>
      <c r="AC898" s="412"/>
      <c r="AE898" s="21"/>
      <c r="AF898" s="21"/>
      <c r="AG898" s="21"/>
      <c r="AR898" s="23"/>
      <c r="AU898" s="246"/>
    </row>
    <row r="899" spans="4:47" ht="15" customHeight="1">
      <c r="D899" s="72"/>
      <c r="E899" s="204"/>
      <c r="F899" s="204"/>
      <c r="G899" s="204"/>
      <c r="H899" s="72"/>
      <c r="I899" s="72"/>
      <c r="J899" s="72"/>
      <c r="K899" s="72"/>
      <c r="O899" s="213"/>
      <c r="P899" s="214"/>
      <c r="Q899" s="214"/>
      <c r="R899" s="214"/>
      <c r="S899" s="72"/>
      <c r="T899" s="72"/>
      <c r="U899" s="72"/>
      <c r="V899" s="419"/>
      <c r="W899" s="419"/>
      <c r="X899" s="419"/>
      <c r="Y899" s="72"/>
      <c r="Z899" s="72"/>
      <c r="AA899" s="72"/>
      <c r="AB899" s="72"/>
      <c r="AC899" s="412"/>
      <c r="AE899" s="21"/>
      <c r="AF899" s="21"/>
      <c r="AG899" s="21"/>
      <c r="AR899" s="23"/>
      <c r="AU899" s="246"/>
    </row>
    <row r="900" spans="4:47" ht="15" customHeight="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c r="AC900" s="21"/>
      <c r="AD900" s="21"/>
      <c r="AE900" s="21"/>
      <c r="AF900" s="21"/>
      <c r="AG900" s="21"/>
      <c r="AR900" s="23"/>
      <c r="AU900" s="246"/>
    </row>
    <row r="901" spans="4:47" ht="15" customHeight="1">
      <c r="D901" s="198" t="s">
        <v>116</v>
      </c>
      <c r="E901" s="199" t="s">
        <v>218</v>
      </c>
      <c r="F901" s="199"/>
      <c r="G901" s="199"/>
      <c r="H901" s="199"/>
      <c r="I901" s="199"/>
      <c r="J901" s="199"/>
      <c r="K901" s="199"/>
      <c r="L901" s="199"/>
      <c r="M901" s="199"/>
      <c r="N901" s="199"/>
      <c r="O901" s="199"/>
      <c r="P901" s="199"/>
      <c r="Q901" s="199"/>
      <c r="R901" s="199"/>
      <c r="S901" s="199"/>
      <c r="T901" s="199"/>
      <c r="U901" s="199"/>
      <c r="V901" s="199"/>
      <c r="W901" s="199"/>
      <c r="X901" s="199"/>
      <c r="Y901" s="199"/>
      <c r="Z901" s="199"/>
      <c r="AA901" s="199"/>
      <c r="AB901" s="199"/>
      <c r="AC901" s="199"/>
      <c r="AD901" s="199"/>
      <c r="AE901" s="21"/>
      <c r="AF901" s="21"/>
      <c r="AG901" s="21"/>
      <c r="AR901" s="23"/>
    </row>
    <row r="902" spans="4:47" ht="15" customHeight="1">
      <c r="D902" s="200"/>
      <c r="E902" s="199"/>
      <c r="F902" s="199"/>
      <c r="G902" s="199"/>
      <c r="H902" s="199"/>
      <c r="I902" s="199"/>
      <c r="J902" s="199"/>
      <c r="K902" s="199"/>
      <c r="L902" s="199"/>
      <c r="M902" s="199"/>
      <c r="N902" s="199"/>
      <c r="O902" s="199"/>
      <c r="P902" s="199"/>
      <c r="Q902" s="199"/>
      <c r="R902" s="199"/>
      <c r="S902" s="199"/>
      <c r="T902" s="199"/>
      <c r="U902" s="199"/>
      <c r="V902" s="199"/>
      <c r="W902" s="199"/>
      <c r="X902" s="199"/>
      <c r="Y902" s="199"/>
      <c r="Z902" s="199"/>
      <c r="AA902" s="199"/>
      <c r="AB902" s="199"/>
      <c r="AC902" s="199"/>
      <c r="AD902" s="199"/>
      <c r="AE902" s="21"/>
      <c r="AF902" s="21"/>
      <c r="AG902" s="21"/>
      <c r="AR902" s="23"/>
    </row>
    <row r="903" spans="4:47" ht="15" customHeight="1">
      <c r="E903" s="202" t="s">
        <v>73</v>
      </c>
      <c r="AE903" s="21"/>
      <c r="AF903" s="21"/>
      <c r="AG903" s="21"/>
      <c r="AR903" s="23"/>
    </row>
    <row r="904" spans="4:47" ht="15" customHeight="1">
      <c r="D904" s="72"/>
      <c r="F904" s="72"/>
      <c r="G904" s="72" t="s">
        <v>194</v>
      </c>
      <c r="H904" s="72"/>
      <c r="I904" s="72"/>
      <c r="J904" s="72"/>
      <c r="K904" s="72"/>
      <c r="L904" s="72"/>
      <c r="M904" s="72"/>
      <c r="N904" s="72"/>
      <c r="O904" s="72"/>
      <c r="P904" s="72"/>
      <c r="Q904" s="72"/>
      <c r="R904" s="72"/>
      <c r="S904" s="72"/>
      <c r="T904" s="72"/>
      <c r="U904" s="72"/>
      <c r="V904" s="72"/>
      <c r="W904" s="72"/>
      <c r="X904" s="72"/>
      <c r="Y904" s="72"/>
      <c r="Z904" s="72"/>
      <c r="AA904" s="72"/>
      <c r="AB904" s="72"/>
      <c r="AE904" s="21"/>
      <c r="AF904" s="21"/>
      <c r="AG904" s="21"/>
      <c r="AR904" s="23"/>
    </row>
    <row r="905" spans="4:47" ht="15" customHeight="1">
      <c r="D905" s="72"/>
      <c r="F905" s="72"/>
      <c r="G905" s="72" t="s">
        <v>219</v>
      </c>
      <c r="H905" s="72"/>
      <c r="I905" s="72"/>
      <c r="J905" s="72"/>
      <c r="K905" s="72"/>
      <c r="L905" s="72"/>
      <c r="M905" s="72"/>
      <c r="N905" s="72"/>
      <c r="O905" s="72"/>
      <c r="P905" s="72"/>
      <c r="Q905" s="72"/>
      <c r="R905" s="72"/>
      <c r="S905" s="72"/>
      <c r="T905" s="72"/>
      <c r="U905" s="72"/>
      <c r="V905" s="72"/>
      <c r="W905" s="72"/>
      <c r="X905" s="72"/>
      <c r="Y905" s="72"/>
      <c r="Z905" s="72"/>
      <c r="AA905" s="72"/>
      <c r="AB905" s="72"/>
      <c r="AE905" s="21"/>
      <c r="AF905" s="21"/>
      <c r="AG905" s="21"/>
      <c r="AR905" s="23"/>
    </row>
    <row r="906" spans="4:47" ht="15" customHeight="1">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E906" s="21"/>
      <c r="AF906" s="21"/>
      <c r="AG906" s="21"/>
      <c r="AR906" s="23"/>
    </row>
    <row r="907" spans="4:47" ht="15" customHeight="1">
      <c r="D907" s="72"/>
      <c r="E907" s="72"/>
      <c r="F907" s="416" t="s">
        <v>220</v>
      </c>
      <c r="G907" s="416"/>
      <c r="H907" s="416"/>
      <c r="I907" s="72"/>
      <c r="J907" s="380" t="s">
        <v>216</v>
      </c>
      <c r="K907" s="380"/>
      <c r="L907" s="72"/>
      <c r="M907" s="72"/>
      <c r="N907" s="381" t="s">
        <v>197</v>
      </c>
      <c r="O907" s="381"/>
      <c r="P907" s="381"/>
      <c r="Q907" s="381"/>
      <c r="R907" s="381"/>
      <c r="S907" s="72"/>
      <c r="T907" s="72"/>
      <c r="U907" s="416" t="s">
        <v>215</v>
      </c>
      <c r="V907" s="416"/>
      <c r="W907" s="416"/>
      <c r="X907" s="72"/>
      <c r="Y907" s="380" t="s">
        <v>216</v>
      </c>
      <c r="Z907" s="380"/>
      <c r="AA907" s="72"/>
      <c r="AB907" s="72"/>
      <c r="AE907" s="21"/>
      <c r="AF907" s="21"/>
      <c r="AG907" s="21"/>
      <c r="AR907" s="23"/>
    </row>
    <row r="908" spans="4:47" ht="15" customHeight="1">
      <c r="G908" s="407"/>
      <c r="H908" s="407"/>
      <c r="I908" s="229" t="s">
        <v>12</v>
      </c>
      <c r="J908" s="408">
        <v>100000</v>
      </c>
      <c r="K908" s="408"/>
      <c r="L908" s="72"/>
      <c r="M908" s="72"/>
      <c r="N908" s="381"/>
      <c r="O908" s="381"/>
      <c r="P908" s="381"/>
      <c r="Q908" s="381"/>
      <c r="R908" s="381"/>
      <c r="S908" s="72"/>
      <c r="U908" s="384"/>
      <c r="V908" s="385">
        <f>G908</f>
        <v>0</v>
      </c>
      <c r="W908" s="385"/>
      <c r="X908" s="386" t="s">
        <v>12</v>
      </c>
      <c r="Y908" s="394" t="s">
        <v>81</v>
      </c>
      <c r="Z908" s="394"/>
      <c r="AA908" s="72"/>
      <c r="AB908" s="72"/>
      <c r="AE908" s="21"/>
      <c r="AF908" s="21"/>
      <c r="AG908" s="21"/>
      <c r="AR908" s="23"/>
    </row>
    <row r="909" spans="4:47" ht="15" customHeight="1">
      <c r="G909" s="409"/>
      <c r="H909" s="409"/>
      <c r="I909" s="229"/>
      <c r="J909" s="395" t="s">
        <v>81</v>
      </c>
      <c r="K909" s="395"/>
      <c r="L909" s="72"/>
      <c r="M909" s="72"/>
      <c r="N909" s="72"/>
      <c r="O909" s="72"/>
      <c r="P909" s="72"/>
      <c r="Q909" s="72"/>
      <c r="R909" s="72"/>
      <c r="S909" s="72"/>
      <c r="U909" s="384"/>
      <c r="V909" s="390">
        <f>G909</f>
        <v>0</v>
      </c>
      <c r="W909" s="390"/>
      <c r="X909" s="386"/>
      <c r="Y909" s="391">
        <f>J908</f>
        <v>100000</v>
      </c>
      <c r="Z909" s="391"/>
      <c r="AA909" s="72"/>
      <c r="AB909" s="72"/>
      <c r="AE909" s="21"/>
      <c r="AF909" s="21"/>
      <c r="AG909" s="21"/>
      <c r="AR909" s="23"/>
    </row>
    <row r="910" spans="4:47" ht="15" customHeight="1">
      <c r="G910" s="410"/>
      <c r="H910" s="410"/>
      <c r="I910" s="346"/>
      <c r="J910" s="397"/>
      <c r="K910" s="397"/>
      <c r="L910" s="398"/>
      <c r="M910" s="398"/>
      <c r="N910" s="398"/>
      <c r="O910" s="398"/>
      <c r="P910" s="398"/>
      <c r="Q910" s="398"/>
      <c r="R910" s="398"/>
      <c r="S910" s="398"/>
      <c r="T910" s="1"/>
      <c r="U910" s="399"/>
      <c r="V910" s="400"/>
      <c r="W910" s="400"/>
      <c r="X910" s="401"/>
      <c r="Y910" s="402"/>
      <c r="Z910" s="402"/>
      <c r="AA910" s="72"/>
      <c r="AB910" s="72"/>
      <c r="AE910" s="21"/>
      <c r="AF910" s="21"/>
      <c r="AG910" s="21"/>
      <c r="AR910" s="23"/>
    </row>
    <row r="911" spans="4:47" ht="15" customHeight="1">
      <c r="D911" s="72"/>
      <c r="E911" s="206" t="s">
        <v>80</v>
      </c>
      <c r="F911" s="206"/>
      <c r="G911" s="206"/>
      <c r="H911" s="206"/>
      <c r="I911" s="206"/>
      <c r="J911" s="206"/>
      <c r="K911" s="206"/>
      <c r="L911" s="206"/>
      <c r="M911" s="206"/>
      <c r="N911" s="206"/>
      <c r="O911" s="206"/>
      <c r="P911" s="206"/>
      <c r="Q911" s="206"/>
      <c r="R911" s="206"/>
      <c r="S911" s="206"/>
      <c r="T911" s="206"/>
      <c r="U911" s="206"/>
      <c r="V911" s="206"/>
      <c r="W911" s="206"/>
      <c r="X911" s="206"/>
      <c r="Y911" s="206"/>
      <c r="Z911" s="206"/>
      <c r="AA911" s="206"/>
      <c r="AB911" s="72"/>
      <c r="AE911" s="21"/>
      <c r="AF911" s="21"/>
      <c r="AG911" s="21"/>
      <c r="AR911" s="23"/>
    </row>
    <row r="912" spans="4:47" ht="15" customHeight="1">
      <c r="D912" s="72"/>
      <c r="E912" s="206"/>
      <c r="F912" s="206"/>
      <c r="G912" s="206"/>
      <c r="H912" s="206"/>
      <c r="I912" s="206"/>
      <c r="J912" s="206"/>
      <c r="K912" s="206"/>
      <c r="L912" s="206"/>
      <c r="M912" s="206"/>
      <c r="N912" s="392" t="s">
        <v>38</v>
      </c>
      <c r="O912" s="206"/>
      <c r="P912" s="206"/>
      <c r="Q912" s="206"/>
      <c r="R912" s="206"/>
      <c r="S912" s="206"/>
      <c r="T912" s="206"/>
      <c r="U912" s="206"/>
      <c r="V912" s="206"/>
      <c r="W912" s="206"/>
      <c r="X912" s="206"/>
      <c r="Y912" s="206"/>
      <c r="Z912" s="206"/>
      <c r="AA912" s="206"/>
      <c r="AB912" s="72"/>
      <c r="AE912" s="21"/>
      <c r="AF912" s="21"/>
      <c r="AG912" s="21"/>
      <c r="AR912" s="23"/>
    </row>
    <row r="913" spans="4:47" ht="15" customHeight="1">
      <c r="D913" s="72"/>
      <c r="E913" s="204"/>
      <c r="F913" s="207">
        <f>V908</f>
        <v>0</v>
      </c>
      <c r="G913" s="207"/>
      <c r="H913" s="208" t="s">
        <v>12</v>
      </c>
      <c r="I913" s="403" t="s">
        <v>46</v>
      </c>
      <c r="J913" s="207"/>
      <c r="K913" s="72"/>
      <c r="L913" s="72"/>
      <c r="M913" s="72"/>
      <c r="N913" s="209">
        <f>F914</f>
        <v>0</v>
      </c>
      <c r="O913" s="210" t="s">
        <v>81</v>
      </c>
      <c r="P913" s="55" t="s">
        <v>12</v>
      </c>
      <c r="Q913" s="53">
        <f>F913</f>
        <v>0</v>
      </c>
      <c r="R913" s="72" t="s">
        <v>46</v>
      </c>
      <c r="S913" s="417">
        <f>I914</f>
        <v>100000</v>
      </c>
      <c r="T913" s="417"/>
      <c r="U913" s="417"/>
      <c r="V913" s="72"/>
      <c r="W913" s="72"/>
      <c r="X913" s="72"/>
      <c r="Y913" s="72"/>
      <c r="Z913" s="72"/>
      <c r="AA913" s="72"/>
      <c r="AB913" s="72"/>
      <c r="AE913" s="21"/>
      <c r="AF913" s="21"/>
      <c r="AG913" s="21"/>
      <c r="AR913" s="23"/>
    </row>
    <row r="914" spans="4:47" ht="15" customHeight="1">
      <c r="D914" s="72"/>
      <c r="E914" s="204"/>
      <c r="F914" s="211">
        <f>V909</f>
        <v>0</v>
      </c>
      <c r="G914" s="211"/>
      <c r="H914" s="208"/>
      <c r="I914" s="146">
        <f>Y909</f>
        <v>100000</v>
      </c>
      <c r="J914" s="146"/>
      <c r="K914" s="72"/>
      <c r="L914" s="72"/>
      <c r="M914" s="72"/>
      <c r="N914" s="209">
        <f>N913</f>
        <v>0</v>
      </c>
      <c r="O914" s="210" t="s">
        <v>81</v>
      </c>
      <c r="P914" s="55" t="s">
        <v>12</v>
      </c>
      <c r="Q914" s="380">
        <f>Q913*S913</f>
        <v>0</v>
      </c>
      <c r="R914" s="380"/>
      <c r="S914" s="72"/>
      <c r="T914" s="72"/>
      <c r="U914" s="72"/>
      <c r="V914" s="72"/>
      <c r="W914" s="72"/>
      <c r="X914" s="72"/>
      <c r="Y914" s="72"/>
      <c r="Z914" s="72"/>
      <c r="AA914" s="72"/>
      <c r="AB914" s="72"/>
      <c r="AE914" s="21"/>
      <c r="AF914" s="21"/>
      <c r="AG914" s="21"/>
      <c r="AR914" s="23"/>
    </row>
    <row r="915" spans="4:47" ht="15" customHeight="1">
      <c r="D915" s="72"/>
      <c r="E915" s="204"/>
      <c r="F915" s="204"/>
      <c r="G915" s="204"/>
      <c r="H915" s="72"/>
      <c r="I915" s="72"/>
      <c r="J915" s="72"/>
      <c r="K915" s="72"/>
      <c r="L915" s="72"/>
      <c r="M915" s="72"/>
      <c r="N915" s="209"/>
      <c r="O915" s="210" t="s">
        <v>81</v>
      </c>
      <c r="P915" s="55" t="s">
        <v>12</v>
      </c>
      <c r="Q915" s="413">
        <f>Q914</f>
        <v>0</v>
      </c>
      <c r="R915" s="413"/>
      <c r="AE915" s="21"/>
      <c r="AF915" s="21"/>
      <c r="AG915" s="21"/>
      <c r="AR915" s="23"/>
      <c r="AU915" s="4" t="s">
        <v>102</v>
      </c>
    </row>
    <row r="916" spans="4:47" ht="15" customHeight="1">
      <c r="D916" s="72"/>
      <c r="E916" s="204"/>
      <c r="F916" s="204"/>
      <c r="G916" s="204"/>
      <c r="H916" s="72"/>
      <c r="I916" s="72"/>
      <c r="J916" s="72"/>
      <c r="K916" s="72"/>
      <c r="L916" s="72"/>
      <c r="M916" s="72"/>
      <c r="N916" s="72"/>
      <c r="O916" s="72"/>
      <c r="P916" s="72"/>
      <c r="Q916" s="414">
        <f>N914</f>
        <v>0</v>
      </c>
      <c r="R916" s="414"/>
      <c r="S916" s="72"/>
      <c r="T916" s="72"/>
      <c r="U916" s="72"/>
      <c r="V916" s="72"/>
      <c r="W916" s="72"/>
      <c r="X916" s="72"/>
      <c r="Y916" s="72"/>
      <c r="Z916" s="72"/>
      <c r="AA916" s="72"/>
      <c r="AB916" s="72"/>
      <c r="AE916" s="21"/>
      <c r="AF916" s="21"/>
      <c r="AG916" s="21"/>
      <c r="AR916" s="23"/>
      <c r="AU916" s="246" t="s">
        <v>105</v>
      </c>
    </row>
    <row r="917" spans="4:47" ht="15" customHeight="1">
      <c r="D917" s="72"/>
      <c r="E917" s="204"/>
      <c r="F917" s="204"/>
      <c r="G917" s="204"/>
      <c r="H917" s="72"/>
      <c r="I917" s="72"/>
      <c r="J917" s="72"/>
      <c r="K917" s="72"/>
      <c r="O917" s="213" t="str">
        <f>O915</f>
        <v>X</v>
      </c>
      <c r="P917" s="214" t="s">
        <v>12</v>
      </c>
      <c r="Q917" s="415" t="e">
        <f>Q915/Q916</f>
        <v>#DIV/0!</v>
      </c>
      <c r="R917" s="415"/>
      <c r="S917" s="72" t="s">
        <v>217</v>
      </c>
      <c r="T917" s="72"/>
      <c r="U917" s="72"/>
      <c r="V917" s="418" t="e">
        <f>Q917</f>
        <v>#DIV/0!</v>
      </c>
      <c r="W917" s="418"/>
      <c r="X917" s="418"/>
      <c r="Y917" s="72"/>
      <c r="Z917" s="72"/>
      <c r="AA917" s="72"/>
      <c r="AB917" s="72"/>
      <c r="AC917" s="412" t="e">
        <f>IF(Q917=4000,AU915,AW902)</f>
        <v>#DIV/0!</v>
      </c>
      <c r="AE917" s="21"/>
      <c r="AF917" s="21"/>
      <c r="AG917" s="21"/>
      <c r="AR917" s="23"/>
      <c r="AU917" s="246"/>
    </row>
    <row r="918" spans="4:47" ht="15" customHeight="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R918" s="23"/>
    </row>
    <row r="919" spans="4:47" ht="15" customHeight="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c r="AC919" s="21"/>
      <c r="AD919" s="21"/>
      <c r="AE919" s="21"/>
      <c r="AF919" s="21"/>
      <c r="AG919" s="21"/>
      <c r="AR919" s="23"/>
    </row>
    <row r="920" spans="4:47" ht="15" customHeight="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R920" s="23"/>
    </row>
    <row r="921" spans="4:47" ht="15" customHeight="1">
      <c r="D921" s="198" t="s">
        <v>118</v>
      </c>
      <c r="E921" s="199" t="s">
        <v>221</v>
      </c>
      <c r="F921" s="199"/>
      <c r="G921" s="199"/>
      <c r="H921" s="199"/>
      <c r="I921" s="199"/>
      <c r="J921" s="199"/>
      <c r="K921" s="199"/>
      <c r="L921" s="199"/>
      <c r="M921" s="199"/>
      <c r="N921" s="199"/>
      <c r="O921" s="199"/>
      <c r="P921" s="199"/>
      <c r="Q921" s="199"/>
      <c r="R921" s="199"/>
      <c r="S921" s="199"/>
      <c r="T921" s="199"/>
      <c r="U921" s="199"/>
      <c r="V921" s="199"/>
      <c r="W921" s="199"/>
      <c r="X921" s="199"/>
      <c r="Y921" s="199"/>
      <c r="Z921" s="199"/>
      <c r="AA921" s="199"/>
      <c r="AB921" s="199"/>
      <c r="AC921" s="199"/>
      <c r="AD921" s="199"/>
      <c r="AE921" s="21"/>
      <c r="AF921" s="21"/>
      <c r="AG921" s="21"/>
      <c r="AR921" s="23"/>
    </row>
    <row r="922" spans="4:47" ht="15" customHeight="1">
      <c r="D922" s="200"/>
      <c r="E922" s="199"/>
      <c r="F922" s="199"/>
      <c r="G922" s="199"/>
      <c r="H922" s="199"/>
      <c r="I922" s="199"/>
      <c r="J922" s="199"/>
      <c r="K922" s="199"/>
      <c r="L922" s="199"/>
      <c r="M922" s="199"/>
      <c r="N922" s="199"/>
      <c r="O922" s="199"/>
      <c r="P922" s="199"/>
      <c r="Q922" s="199"/>
      <c r="R922" s="199"/>
      <c r="S922" s="199"/>
      <c r="T922" s="199"/>
      <c r="U922" s="199"/>
      <c r="V922" s="199"/>
      <c r="W922" s="199"/>
      <c r="X922" s="199"/>
      <c r="Y922" s="199"/>
      <c r="Z922" s="199"/>
      <c r="AA922" s="199"/>
      <c r="AB922" s="199"/>
      <c r="AC922" s="199"/>
      <c r="AD922" s="199"/>
      <c r="AE922" s="21"/>
      <c r="AF922" s="21"/>
      <c r="AG922" s="21"/>
      <c r="AR922" s="23"/>
    </row>
    <row r="923" spans="4:47" ht="15" customHeight="1">
      <c r="E923" s="202" t="s">
        <v>73</v>
      </c>
      <c r="AE923" s="21"/>
      <c r="AF923" s="21"/>
      <c r="AG923" s="21"/>
      <c r="AR923" s="23"/>
    </row>
    <row r="924" spans="4:47" ht="15" customHeight="1">
      <c r="D924" s="72"/>
      <c r="F924" s="72"/>
      <c r="G924" s="72" t="s">
        <v>194</v>
      </c>
      <c r="H924" s="72"/>
      <c r="I924" s="72"/>
      <c r="J924" s="72"/>
      <c r="K924" s="72"/>
      <c r="L924" s="72"/>
      <c r="M924" s="72"/>
      <c r="N924" s="72"/>
      <c r="O924" s="72"/>
      <c r="P924" s="72"/>
      <c r="Q924" s="72"/>
      <c r="R924" s="72"/>
      <c r="S924" s="72"/>
      <c r="T924" s="72"/>
      <c r="U924" s="72"/>
      <c r="V924" s="72"/>
      <c r="W924" s="72"/>
      <c r="X924" s="72"/>
      <c r="Y924" s="72"/>
      <c r="Z924" s="72"/>
      <c r="AA924" s="72"/>
      <c r="AB924" s="72"/>
      <c r="AE924" s="21"/>
      <c r="AF924" s="21"/>
      <c r="AG924" s="21"/>
      <c r="AR924" s="23"/>
    </row>
    <row r="925" spans="4:47" ht="15" customHeight="1">
      <c r="D925" s="72"/>
      <c r="E925" s="72"/>
      <c r="F925" s="72"/>
      <c r="G925" s="72" t="s">
        <v>219</v>
      </c>
      <c r="H925" s="72"/>
      <c r="I925" s="72"/>
      <c r="J925" s="72"/>
      <c r="K925" s="72"/>
      <c r="L925" s="72"/>
      <c r="M925" s="72"/>
      <c r="N925" s="72"/>
      <c r="O925" s="72"/>
      <c r="P925" s="72"/>
      <c r="Q925" s="72"/>
      <c r="R925" s="72"/>
      <c r="S925" s="72"/>
      <c r="T925" s="72"/>
      <c r="U925" s="72"/>
      <c r="V925" s="72"/>
      <c r="W925" s="72"/>
      <c r="X925" s="72"/>
      <c r="Y925" s="72"/>
      <c r="Z925" s="72"/>
      <c r="AA925" s="72"/>
      <c r="AB925" s="72"/>
      <c r="AE925" s="21"/>
      <c r="AF925" s="21"/>
      <c r="AG925" s="21"/>
      <c r="AR925" s="23"/>
    </row>
    <row r="926" spans="4:47" ht="15" customHeight="1">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E926" s="21"/>
      <c r="AF926" s="21"/>
      <c r="AG926" s="21"/>
      <c r="AR926" s="23"/>
    </row>
    <row r="927" spans="4:47" ht="15" customHeight="1">
      <c r="D927" s="72"/>
      <c r="E927" s="72"/>
      <c r="F927" s="416" t="s">
        <v>220</v>
      </c>
      <c r="G927" s="416"/>
      <c r="H927" s="416"/>
      <c r="I927" s="72"/>
      <c r="J927" s="380" t="s">
        <v>216</v>
      </c>
      <c r="K927" s="380"/>
      <c r="L927" s="72"/>
      <c r="M927" s="72"/>
      <c r="N927" s="381" t="s">
        <v>197</v>
      </c>
      <c r="O927" s="381"/>
      <c r="P927" s="381"/>
      <c r="Q927" s="381"/>
      <c r="R927" s="381"/>
      <c r="S927" s="72"/>
      <c r="T927" s="72"/>
      <c r="U927" s="416" t="s">
        <v>215</v>
      </c>
      <c r="V927" s="416"/>
      <c r="W927" s="416"/>
      <c r="X927" s="72"/>
      <c r="Y927" s="380" t="s">
        <v>216</v>
      </c>
      <c r="Z927" s="380"/>
      <c r="AA927" s="72"/>
      <c r="AB927" s="72"/>
      <c r="AE927" s="21"/>
      <c r="AF927" s="21"/>
      <c r="AG927" s="21"/>
      <c r="AR927" s="23"/>
    </row>
    <row r="928" spans="4:47" ht="15" customHeight="1">
      <c r="G928" s="407"/>
      <c r="H928" s="407"/>
      <c r="I928" s="229" t="s">
        <v>12</v>
      </c>
      <c r="J928" s="408">
        <v>2000</v>
      </c>
      <c r="K928" s="408"/>
      <c r="L928" s="72"/>
      <c r="M928" s="72"/>
      <c r="N928" s="381"/>
      <c r="O928" s="381"/>
      <c r="P928" s="381"/>
      <c r="Q928" s="381"/>
      <c r="R928" s="381"/>
      <c r="S928" s="72"/>
      <c r="U928" s="384"/>
      <c r="V928" s="385">
        <f>G928</f>
        <v>0</v>
      </c>
      <c r="W928" s="385"/>
      <c r="X928" s="386" t="s">
        <v>12</v>
      </c>
      <c r="Y928" s="394" t="s">
        <v>81</v>
      </c>
      <c r="Z928" s="394"/>
      <c r="AA928" s="72"/>
      <c r="AB928" s="72"/>
      <c r="AE928" s="21"/>
      <c r="AF928" s="21"/>
      <c r="AG928" s="21"/>
      <c r="AR928" s="23"/>
    </row>
    <row r="929" spans="4:47" ht="15" customHeight="1">
      <c r="G929" s="409"/>
      <c r="H929" s="409"/>
      <c r="I929" s="229"/>
      <c r="J929" s="395" t="s">
        <v>81</v>
      </c>
      <c r="K929" s="395"/>
      <c r="L929" s="72"/>
      <c r="M929" s="72"/>
      <c r="N929" s="72"/>
      <c r="O929" s="72"/>
      <c r="P929" s="72"/>
      <c r="Q929" s="72"/>
      <c r="R929" s="72"/>
      <c r="S929" s="72"/>
      <c r="U929" s="384"/>
      <c r="V929" s="390">
        <f>G929</f>
        <v>0</v>
      </c>
      <c r="W929" s="390"/>
      <c r="X929" s="386"/>
      <c r="Y929" s="391">
        <f>J928</f>
        <v>2000</v>
      </c>
      <c r="Z929" s="391"/>
      <c r="AA929" s="72"/>
      <c r="AB929" s="72"/>
      <c r="AE929" s="21"/>
      <c r="AF929" s="21"/>
      <c r="AG929" s="21"/>
      <c r="AR929" s="23"/>
    </row>
    <row r="930" spans="4:47" ht="15" customHeight="1">
      <c r="D930" s="72"/>
      <c r="E930" s="206" t="s">
        <v>80</v>
      </c>
      <c r="F930" s="206"/>
      <c r="G930" s="206"/>
      <c r="H930" s="206"/>
      <c r="I930" s="206"/>
      <c r="J930" s="206"/>
      <c r="K930" s="206"/>
      <c r="L930" s="206"/>
      <c r="M930" s="206"/>
      <c r="N930" s="206"/>
      <c r="O930" s="206"/>
      <c r="P930" s="206"/>
      <c r="Q930" s="206"/>
      <c r="R930" s="206"/>
      <c r="S930" s="206"/>
      <c r="T930" s="206"/>
      <c r="U930" s="206"/>
      <c r="V930" s="206"/>
      <c r="W930" s="206"/>
      <c r="X930" s="206"/>
      <c r="Y930" s="206"/>
      <c r="Z930" s="206"/>
      <c r="AA930" s="206"/>
      <c r="AB930" s="72"/>
      <c r="AE930" s="21"/>
      <c r="AF930" s="21"/>
      <c r="AG930" s="21"/>
      <c r="AR930" s="23"/>
    </row>
    <row r="931" spans="4:47" ht="15" customHeight="1">
      <c r="D931" s="72"/>
      <c r="E931" s="206"/>
      <c r="F931" s="206"/>
      <c r="G931" s="206"/>
      <c r="H931" s="206"/>
      <c r="I931" s="206"/>
      <c r="J931" s="206"/>
      <c r="K931" s="206"/>
      <c r="L931" s="206"/>
      <c r="M931" s="206"/>
      <c r="N931" s="392" t="s">
        <v>38</v>
      </c>
      <c r="O931" s="206"/>
      <c r="P931" s="206"/>
      <c r="Q931" s="206"/>
      <c r="R931" s="206"/>
      <c r="S931" s="206"/>
      <c r="T931" s="206"/>
      <c r="U931" s="206"/>
      <c r="V931" s="206"/>
      <c r="W931" s="206"/>
      <c r="X931" s="206"/>
      <c r="Y931" s="206"/>
      <c r="Z931" s="206"/>
      <c r="AA931" s="206"/>
      <c r="AB931" s="72"/>
      <c r="AE931" s="21"/>
      <c r="AF931" s="21"/>
      <c r="AG931" s="21"/>
      <c r="AR931" s="23"/>
    </row>
    <row r="932" spans="4:47" ht="15" customHeight="1">
      <c r="D932" s="72"/>
      <c r="E932" s="204"/>
      <c r="F932" s="207">
        <f>V928</f>
        <v>0</v>
      </c>
      <c r="G932" s="207"/>
      <c r="H932" s="208" t="s">
        <v>12</v>
      </c>
      <c r="I932" s="403" t="s">
        <v>46</v>
      </c>
      <c r="J932" s="207"/>
      <c r="K932" s="72"/>
      <c r="L932" s="72"/>
      <c r="M932" s="72"/>
      <c r="N932" s="209">
        <f>F933</f>
        <v>0</v>
      </c>
      <c r="O932" s="210" t="s">
        <v>81</v>
      </c>
      <c r="P932" s="55" t="s">
        <v>12</v>
      </c>
      <c r="Q932" s="53">
        <f>F932</f>
        <v>0</v>
      </c>
      <c r="R932" s="72" t="s">
        <v>46</v>
      </c>
      <c r="S932" s="417">
        <f>I933</f>
        <v>2000</v>
      </c>
      <c r="T932" s="417"/>
      <c r="U932" s="417"/>
      <c r="V932" s="72"/>
      <c r="W932" s="72"/>
      <c r="X932" s="72"/>
      <c r="Y932" s="72"/>
      <c r="Z932" s="72"/>
      <c r="AA932" s="72"/>
      <c r="AB932" s="72"/>
      <c r="AE932" s="21"/>
      <c r="AF932" s="21"/>
      <c r="AG932" s="21"/>
      <c r="AR932" s="23"/>
    </row>
    <row r="933" spans="4:47" ht="15" customHeight="1">
      <c r="D933" s="72"/>
      <c r="E933" s="204"/>
      <c r="F933" s="211">
        <f>V929</f>
        <v>0</v>
      </c>
      <c r="G933" s="211"/>
      <c r="H933" s="208"/>
      <c r="I933" s="146">
        <f>Y929</f>
        <v>2000</v>
      </c>
      <c r="J933" s="146"/>
      <c r="K933" s="72"/>
      <c r="L933" s="72"/>
      <c r="M933" s="72"/>
      <c r="N933" s="209">
        <f>N932</f>
        <v>0</v>
      </c>
      <c r="O933" s="210" t="s">
        <v>81</v>
      </c>
      <c r="P933" s="55" t="s">
        <v>12</v>
      </c>
      <c r="Q933" s="380">
        <f>Q932*S932</f>
        <v>0</v>
      </c>
      <c r="R933" s="380"/>
      <c r="S933" s="72"/>
      <c r="T933" s="72"/>
      <c r="U933" s="72"/>
      <c r="V933" s="72"/>
      <c r="W933" s="72"/>
      <c r="X933" s="72"/>
      <c r="Y933" s="72"/>
      <c r="Z933" s="72"/>
      <c r="AA933" s="72"/>
      <c r="AB933" s="72"/>
      <c r="AE933" s="21"/>
      <c r="AF933" s="21"/>
      <c r="AG933" s="21"/>
      <c r="AR933" s="23"/>
    </row>
    <row r="934" spans="4:47" ht="15" customHeight="1">
      <c r="D934" s="72"/>
      <c r="E934" s="204"/>
      <c r="F934" s="204"/>
      <c r="G934" s="204"/>
      <c r="H934" s="72"/>
      <c r="I934" s="72"/>
      <c r="J934" s="72"/>
      <c r="K934" s="72"/>
      <c r="L934" s="72"/>
      <c r="M934" s="72"/>
      <c r="N934" s="209"/>
      <c r="O934" s="210" t="s">
        <v>81</v>
      </c>
      <c r="P934" s="55" t="s">
        <v>12</v>
      </c>
      <c r="Q934" s="413">
        <f>Q933</f>
        <v>0</v>
      </c>
      <c r="R934" s="413"/>
      <c r="AE934" s="21"/>
      <c r="AF934" s="21"/>
      <c r="AG934" s="21"/>
      <c r="AR934" s="23"/>
      <c r="AU934" s="4" t="s">
        <v>102</v>
      </c>
    </row>
    <row r="935" spans="4:47" ht="15" customHeight="1">
      <c r="D935" s="72"/>
      <c r="E935" s="204"/>
      <c r="F935" s="204"/>
      <c r="G935" s="204"/>
      <c r="H935" s="72"/>
      <c r="I935" s="72"/>
      <c r="J935" s="72"/>
      <c r="K935" s="72"/>
      <c r="L935" s="72"/>
      <c r="M935" s="72"/>
      <c r="N935" s="72"/>
      <c r="O935" s="72"/>
      <c r="P935" s="72"/>
      <c r="Q935" s="414">
        <f>N933</f>
        <v>0</v>
      </c>
      <c r="R935" s="414"/>
      <c r="S935" s="72"/>
      <c r="T935" s="72"/>
      <c r="U935" s="72"/>
      <c r="V935" s="72"/>
      <c r="W935" s="72"/>
      <c r="X935" s="72"/>
      <c r="Y935" s="72"/>
      <c r="Z935" s="72"/>
      <c r="AA935" s="72"/>
      <c r="AB935" s="72"/>
      <c r="AE935" s="21"/>
      <c r="AF935" s="21"/>
      <c r="AG935" s="21"/>
      <c r="AR935" s="23"/>
      <c r="AU935" s="246" t="s">
        <v>105</v>
      </c>
    </row>
    <row r="936" spans="4:47" ht="15" customHeight="1">
      <c r="D936" s="72"/>
      <c r="E936" s="204"/>
      <c r="F936" s="204"/>
      <c r="G936" s="204"/>
      <c r="H936" s="72"/>
      <c r="I936" s="72"/>
      <c r="J936" s="72"/>
      <c r="K936" s="72"/>
      <c r="O936" s="213" t="str">
        <f>O934</f>
        <v>X</v>
      </c>
      <c r="P936" s="214" t="s">
        <v>12</v>
      </c>
      <c r="Q936" s="415" t="e">
        <f>Q934/Q935</f>
        <v>#DIV/0!</v>
      </c>
      <c r="R936" s="415"/>
      <c r="S936" s="72" t="s">
        <v>217</v>
      </c>
      <c r="T936" s="72"/>
      <c r="U936" s="72"/>
      <c r="V936" s="418" t="e">
        <f>Q936</f>
        <v>#DIV/0!</v>
      </c>
      <c r="W936" s="418"/>
      <c r="X936" s="418"/>
      <c r="Y936" s="72"/>
      <c r="Z936" s="72"/>
      <c r="AA936" s="72"/>
      <c r="AB936" s="72"/>
      <c r="AC936" s="412" t="e">
        <f>IF(Q936=2880,AU934,AW922)</f>
        <v>#DIV/0!</v>
      </c>
      <c r="AE936" s="21"/>
      <c r="AF936" s="21"/>
      <c r="AG936" s="21"/>
      <c r="AR936" s="23"/>
      <c r="AU936" s="246"/>
    </row>
    <row r="937" spans="4:47" ht="15" customHeight="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c r="AC937" s="21"/>
      <c r="AD937" s="21"/>
      <c r="AE937" s="21"/>
      <c r="AF937" s="21"/>
      <c r="AG937" s="21"/>
      <c r="AR937" s="23"/>
    </row>
    <row r="938" spans="4:47" ht="15" customHeight="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c r="AC938" s="21"/>
      <c r="AD938" s="21"/>
      <c r="AE938" s="21"/>
      <c r="AF938" s="21"/>
      <c r="AG938" s="21"/>
      <c r="AR938" s="23"/>
    </row>
    <row r="939" spans="4:47" ht="15" customHeight="1">
      <c r="D939" s="21"/>
      <c r="E939" s="21"/>
      <c r="F939" s="21"/>
      <c r="G939" s="21"/>
      <c r="H939" s="21"/>
      <c r="I939" s="21"/>
      <c r="J939" s="283"/>
      <c r="K939" s="283"/>
      <c r="L939" s="283"/>
      <c r="M939" s="21"/>
      <c r="N939" s="21"/>
      <c r="O939" s="21"/>
      <c r="P939" s="21"/>
      <c r="Q939" s="21"/>
      <c r="R939" s="21"/>
      <c r="S939" s="21"/>
      <c r="T939" s="21"/>
      <c r="U939" s="21"/>
      <c r="V939" s="21"/>
      <c r="W939" s="21"/>
      <c r="X939" s="21"/>
      <c r="Y939" s="21"/>
      <c r="Z939" s="21"/>
      <c r="AA939" s="21"/>
      <c r="AB939" s="21"/>
      <c r="AC939" s="21"/>
      <c r="AD939" s="21"/>
      <c r="AE939" s="21"/>
      <c r="AF939" s="21"/>
      <c r="AG939" s="21"/>
      <c r="AR939" s="23"/>
    </row>
    <row r="940" spans="4:47" ht="15" customHeight="1">
      <c r="D940" s="198" t="s">
        <v>126</v>
      </c>
      <c r="E940" s="199" t="s">
        <v>221</v>
      </c>
      <c r="F940" s="199"/>
      <c r="G940" s="199"/>
      <c r="H940" s="199"/>
      <c r="I940" s="199"/>
      <c r="J940" s="199"/>
      <c r="K940" s="199"/>
      <c r="L940" s="199"/>
      <c r="M940" s="199"/>
      <c r="N940" s="199"/>
      <c r="O940" s="199"/>
      <c r="P940" s="199"/>
      <c r="Q940" s="199"/>
      <c r="R940" s="199"/>
      <c r="S940" s="199"/>
      <c r="T940" s="199"/>
      <c r="U940" s="199"/>
      <c r="V940" s="199"/>
      <c r="W940" s="199"/>
      <c r="X940" s="199"/>
      <c r="Y940" s="199"/>
      <c r="Z940" s="199"/>
      <c r="AA940" s="199"/>
      <c r="AB940" s="199"/>
      <c r="AC940" s="199"/>
      <c r="AD940" s="199"/>
      <c r="AE940" s="21"/>
      <c r="AF940" s="21"/>
      <c r="AG940" s="21"/>
      <c r="AR940" s="23"/>
    </row>
    <row r="941" spans="4:47" ht="15" customHeight="1">
      <c r="D941" s="200"/>
      <c r="E941" s="199"/>
      <c r="F941" s="199"/>
      <c r="G941" s="199"/>
      <c r="H941" s="199"/>
      <c r="I941" s="199"/>
      <c r="J941" s="199"/>
      <c r="K941" s="199"/>
      <c r="L941" s="199"/>
      <c r="M941" s="199"/>
      <c r="N941" s="199"/>
      <c r="O941" s="199"/>
      <c r="P941" s="199"/>
      <c r="Q941" s="199"/>
      <c r="R941" s="199"/>
      <c r="S941" s="199"/>
      <c r="T941" s="199"/>
      <c r="U941" s="199"/>
      <c r="V941" s="199"/>
      <c r="W941" s="199"/>
      <c r="X941" s="199"/>
      <c r="Y941" s="199"/>
      <c r="Z941" s="199"/>
      <c r="AA941" s="199"/>
      <c r="AB941" s="199"/>
      <c r="AC941" s="199"/>
      <c r="AD941" s="199"/>
      <c r="AE941" s="21"/>
      <c r="AF941" s="21"/>
      <c r="AG941" s="21"/>
      <c r="AR941" s="23"/>
    </row>
    <row r="942" spans="4:47" ht="15" customHeight="1">
      <c r="E942" s="202" t="s">
        <v>73</v>
      </c>
      <c r="AE942" s="21"/>
      <c r="AF942" s="21"/>
      <c r="AG942" s="21"/>
      <c r="AR942" s="23"/>
    </row>
    <row r="943" spans="4:47" ht="15" customHeight="1">
      <c r="D943" s="72"/>
      <c r="F943" s="72"/>
      <c r="G943" s="72" t="s">
        <v>194</v>
      </c>
      <c r="H943" s="72"/>
      <c r="I943" s="72"/>
      <c r="J943" s="72"/>
      <c r="K943" s="72"/>
      <c r="L943" s="72"/>
      <c r="M943" s="72"/>
      <c r="N943" s="72"/>
      <c r="O943" s="72"/>
      <c r="P943" s="72"/>
      <c r="Q943" s="72"/>
      <c r="R943" s="72"/>
      <c r="S943" s="72"/>
      <c r="T943" s="72"/>
      <c r="U943" s="72"/>
      <c r="V943" s="72"/>
      <c r="W943" s="72"/>
      <c r="X943" s="72"/>
      <c r="Y943" s="72"/>
      <c r="Z943" s="72"/>
      <c r="AA943" s="72"/>
      <c r="AB943" s="72"/>
      <c r="AE943" s="21"/>
      <c r="AF943" s="21"/>
      <c r="AG943" s="21"/>
      <c r="AR943" s="23"/>
    </row>
    <row r="944" spans="4:47" ht="15" customHeight="1">
      <c r="D944" s="72"/>
      <c r="E944" s="72"/>
      <c r="G944" s="72" t="s">
        <v>219</v>
      </c>
      <c r="H944" s="72"/>
      <c r="I944" s="72"/>
      <c r="J944" s="72"/>
      <c r="K944" s="72"/>
      <c r="L944" s="72"/>
      <c r="M944" s="72"/>
      <c r="N944" s="72"/>
      <c r="O944" s="72"/>
      <c r="P944" s="72"/>
      <c r="Q944" s="72"/>
      <c r="R944" s="72"/>
      <c r="S944" s="72"/>
      <c r="T944" s="72"/>
      <c r="U944" s="72"/>
      <c r="V944" s="72"/>
      <c r="W944" s="72"/>
      <c r="X944" s="72"/>
      <c r="Y944" s="72"/>
      <c r="Z944" s="72"/>
      <c r="AA944" s="72"/>
      <c r="AB944" s="72"/>
      <c r="AE944" s="21"/>
      <c r="AF944" s="21"/>
      <c r="AG944" s="21"/>
      <c r="AR944" s="23"/>
    </row>
    <row r="945" spans="4:47" ht="15" customHeight="1">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E945" s="21"/>
      <c r="AF945" s="21"/>
      <c r="AG945" s="21"/>
      <c r="AR945" s="23"/>
    </row>
    <row r="946" spans="4:47" ht="15" customHeight="1">
      <c r="D946" s="72"/>
      <c r="E946" s="72"/>
      <c r="F946" s="416" t="s">
        <v>220</v>
      </c>
      <c r="G946" s="416"/>
      <c r="H946" s="416"/>
      <c r="I946" s="72"/>
      <c r="J946" s="380" t="s">
        <v>216</v>
      </c>
      <c r="K946" s="380"/>
      <c r="L946" s="72"/>
      <c r="M946" s="72"/>
      <c r="N946" s="381" t="s">
        <v>197</v>
      </c>
      <c r="O946" s="381"/>
      <c r="P946" s="381"/>
      <c r="Q946" s="381"/>
      <c r="R946" s="381"/>
      <c r="S946" s="72"/>
      <c r="T946" s="72"/>
      <c r="U946" s="416" t="s">
        <v>215</v>
      </c>
      <c r="V946" s="416"/>
      <c r="W946" s="416"/>
      <c r="X946" s="72"/>
      <c r="Y946" s="380" t="s">
        <v>216</v>
      </c>
      <c r="Z946" s="380"/>
      <c r="AA946" s="72"/>
      <c r="AB946" s="72"/>
      <c r="AE946" s="21"/>
      <c r="AF946" s="21"/>
      <c r="AG946" s="21"/>
      <c r="AR946" s="23"/>
    </row>
    <row r="947" spans="4:47" ht="15" customHeight="1">
      <c r="G947" s="407"/>
      <c r="H947" s="407"/>
      <c r="I947" s="229" t="s">
        <v>12</v>
      </c>
      <c r="J947" s="408">
        <v>2000</v>
      </c>
      <c r="K947" s="408"/>
      <c r="L947" s="72"/>
      <c r="M947" s="72"/>
      <c r="N947" s="381"/>
      <c r="O947" s="381"/>
      <c r="P947" s="381"/>
      <c r="Q947" s="381"/>
      <c r="R947" s="381"/>
      <c r="S947" s="72"/>
      <c r="U947" s="384"/>
      <c r="V947" s="385">
        <f>G947</f>
        <v>0</v>
      </c>
      <c r="W947" s="385"/>
      <c r="X947" s="386" t="s">
        <v>12</v>
      </c>
      <c r="Y947" s="394" t="s">
        <v>81</v>
      </c>
      <c r="Z947" s="394"/>
      <c r="AA947" s="72"/>
      <c r="AB947" s="72"/>
      <c r="AE947" s="21"/>
      <c r="AF947" s="21"/>
      <c r="AG947" s="21"/>
      <c r="AR947" s="23"/>
    </row>
    <row r="948" spans="4:47" ht="15" customHeight="1">
      <c r="G948" s="409"/>
      <c r="H948" s="409"/>
      <c r="I948" s="229"/>
      <c r="J948" s="395" t="s">
        <v>81</v>
      </c>
      <c r="K948" s="395"/>
      <c r="L948" s="72"/>
      <c r="M948" s="72"/>
      <c r="N948" s="72"/>
      <c r="O948" s="72"/>
      <c r="P948" s="72"/>
      <c r="Q948" s="72"/>
      <c r="R948" s="72"/>
      <c r="S948" s="72"/>
      <c r="U948" s="384"/>
      <c r="V948" s="390">
        <f>G948</f>
        <v>0</v>
      </c>
      <c r="W948" s="390"/>
      <c r="X948" s="386"/>
      <c r="Y948" s="391">
        <f>J947</f>
        <v>2000</v>
      </c>
      <c r="Z948" s="391"/>
      <c r="AA948" s="72"/>
      <c r="AB948" s="72"/>
      <c r="AE948" s="21"/>
      <c r="AF948" s="21"/>
      <c r="AG948" s="21"/>
      <c r="AR948" s="23"/>
    </row>
    <row r="949" spans="4:47" ht="15" customHeight="1">
      <c r="D949" s="72"/>
      <c r="E949" s="206" t="s">
        <v>80</v>
      </c>
      <c r="F949" s="206"/>
      <c r="G949" s="206"/>
      <c r="H949" s="206"/>
      <c r="I949" s="206"/>
      <c r="J949" s="206"/>
      <c r="K949" s="206"/>
      <c r="L949" s="206"/>
      <c r="M949" s="206"/>
      <c r="N949" s="206"/>
      <c r="O949" s="206"/>
      <c r="P949" s="206"/>
      <c r="Q949" s="206"/>
      <c r="R949" s="206"/>
      <c r="S949" s="206"/>
      <c r="T949" s="206"/>
      <c r="U949" s="206"/>
      <c r="V949" s="206"/>
      <c r="W949" s="206"/>
      <c r="X949" s="206"/>
      <c r="Y949" s="206"/>
      <c r="Z949" s="206"/>
      <c r="AA949" s="206"/>
      <c r="AB949" s="72"/>
      <c r="AE949" s="21"/>
      <c r="AF949" s="21"/>
      <c r="AG949" s="21"/>
      <c r="AR949" s="23"/>
    </row>
    <row r="950" spans="4:47" ht="15" customHeight="1">
      <c r="D950" s="72"/>
      <c r="E950" s="206"/>
      <c r="F950" s="206"/>
      <c r="G950" s="206"/>
      <c r="H950" s="206"/>
      <c r="I950" s="206"/>
      <c r="J950" s="206"/>
      <c r="K950" s="206"/>
      <c r="L950" s="206"/>
      <c r="M950" s="206"/>
      <c r="N950" s="392" t="s">
        <v>38</v>
      </c>
      <c r="O950" s="206"/>
      <c r="P950" s="206"/>
      <c r="Q950" s="206"/>
      <c r="R950" s="206"/>
      <c r="S950" s="206"/>
      <c r="T950" s="206"/>
      <c r="U950" s="206"/>
      <c r="V950" s="206"/>
      <c r="W950" s="206"/>
      <c r="X950" s="206"/>
      <c r="Y950" s="206"/>
      <c r="Z950" s="206"/>
      <c r="AA950" s="206"/>
      <c r="AB950" s="72"/>
      <c r="AE950" s="21"/>
      <c r="AF950" s="21"/>
      <c r="AG950" s="21"/>
      <c r="AR950" s="23"/>
    </row>
    <row r="951" spans="4:47" ht="15" customHeight="1">
      <c r="D951" s="72"/>
      <c r="E951" s="204"/>
      <c r="F951" s="207">
        <f>V947</f>
        <v>0</v>
      </c>
      <c r="G951" s="207"/>
      <c r="H951" s="208" t="s">
        <v>12</v>
      </c>
      <c r="I951" s="403" t="s">
        <v>46</v>
      </c>
      <c r="J951" s="207"/>
      <c r="K951" s="72"/>
      <c r="L951" s="72"/>
      <c r="M951" s="72"/>
      <c r="N951" s="209">
        <f>F952</f>
        <v>0</v>
      </c>
      <c r="O951" s="210" t="s">
        <v>81</v>
      </c>
      <c r="P951" s="55" t="s">
        <v>12</v>
      </c>
      <c r="Q951" s="53">
        <f>F951</f>
        <v>0</v>
      </c>
      <c r="R951" s="72" t="s">
        <v>46</v>
      </c>
      <c r="S951" s="417">
        <f>I952</f>
        <v>2000</v>
      </c>
      <c r="T951" s="417"/>
      <c r="U951" s="417"/>
      <c r="V951" s="72"/>
      <c r="W951" s="72"/>
      <c r="X951" s="72"/>
      <c r="Y951" s="72"/>
      <c r="Z951" s="72"/>
      <c r="AA951" s="72"/>
      <c r="AB951" s="72"/>
      <c r="AE951" s="21"/>
      <c r="AF951" s="21"/>
      <c r="AG951" s="21"/>
      <c r="AR951" s="23"/>
    </row>
    <row r="952" spans="4:47" ht="15" customHeight="1">
      <c r="D952" s="72"/>
      <c r="E952" s="204"/>
      <c r="F952" s="211">
        <f>V948</f>
        <v>0</v>
      </c>
      <c r="G952" s="211"/>
      <c r="H952" s="208"/>
      <c r="I952" s="146">
        <f>Y948</f>
        <v>2000</v>
      </c>
      <c r="J952" s="146"/>
      <c r="K952" s="72"/>
      <c r="L952" s="72"/>
      <c r="M952" s="72"/>
      <c r="N952" s="209">
        <f>N951</f>
        <v>0</v>
      </c>
      <c r="O952" s="210" t="s">
        <v>81</v>
      </c>
      <c r="P952" s="55" t="s">
        <v>12</v>
      </c>
      <c r="Q952" s="380">
        <f>Q951*S951</f>
        <v>0</v>
      </c>
      <c r="R952" s="380"/>
      <c r="S952" s="72"/>
      <c r="T952" s="72"/>
      <c r="U952" s="72"/>
      <c r="V952" s="72"/>
      <c r="W952" s="72"/>
      <c r="X952" s="72"/>
      <c r="Y952" s="72"/>
      <c r="Z952" s="72"/>
      <c r="AA952" s="72"/>
      <c r="AB952" s="72"/>
      <c r="AE952" s="21"/>
      <c r="AF952" s="21"/>
      <c r="AG952" s="21"/>
      <c r="AR952" s="23"/>
    </row>
    <row r="953" spans="4:47" ht="15" customHeight="1">
      <c r="D953" s="72"/>
      <c r="E953" s="204"/>
      <c r="F953" s="204"/>
      <c r="G953" s="204"/>
      <c r="H953" s="72"/>
      <c r="I953" s="72"/>
      <c r="J953" s="72"/>
      <c r="K953" s="72"/>
      <c r="L953" s="72"/>
      <c r="M953" s="72"/>
      <c r="N953" s="209"/>
      <c r="O953" s="210" t="s">
        <v>81</v>
      </c>
      <c r="P953" s="55" t="s">
        <v>12</v>
      </c>
      <c r="Q953" s="413">
        <f>Q952</f>
        <v>0</v>
      </c>
      <c r="R953" s="413"/>
      <c r="AE953" s="21"/>
      <c r="AF953" s="21"/>
      <c r="AG953" s="21"/>
      <c r="AR953" s="23"/>
      <c r="AU953" s="4" t="s">
        <v>102</v>
      </c>
    </row>
    <row r="954" spans="4:47" ht="15" customHeight="1">
      <c r="D954" s="72"/>
      <c r="E954" s="204"/>
      <c r="F954" s="204"/>
      <c r="G954" s="204"/>
      <c r="H954" s="72"/>
      <c r="I954" s="72"/>
      <c r="J954" s="72"/>
      <c r="K954" s="72"/>
      <c r="L954" s="72"/>
      <c r="M954" s="72"/>
      <c r="N954" s="72"/>
      <c r="O954" s="72"/>
      <c r="P954" s="72"/>
      <c r="Q954" s="414">
        <f>N952</f>
        <v>0</v>
      </c>
      <c r="R954" s="414"/>
      <c r="S954" s="72"/>
      <c r="T954" s="72"/>
      <c r="U954" s="72"/>
      <c r="V954" s="72"/>
      <c r="W954" s="72"/>
      <c r="X954" s="72"/>
      <c r="Y954" s="72"/>
      <c r="Z954" s="72"/>
      <c r="AA954" s="72"/>
      <c r="AB954" s="72"/>
      <c r="AE954" s="21"/>
      <c r="AF954" s="21"/>
      <c r="AG954" s="21"/>
      <c r="AR954" s="23"/>
      <c r="AU954" s="246" t="s">
        <v>105</v>
      </c>
    </row>
    <row r="955" spans="4:47" ht="15" customHeight="1">
      <c r="D955" s="72"/>
      <c r="E955" s="204"/>
      <c r="F955" s="204"/>
      <c r="G955" s="204"/>
      <c r="H955" s="72"/>
      <c r="I955" s="72"/>
      <c r="J955" s="72"/>
      <c r="K955" s="72"/>
      <c r="O955" s="213" t="str">
        <f>O953</f>
        <v>X</v>
      </c>
      <c r="P955" s="214" t="s">
        <v>12</v>
      </c>
      <c r="Q955" s="415" t="e">
        <f>Q953/Q954</f>
        <v>#DIV/0!</v>
      </c>
      <c r="R955" s="415"/>
      <c r="S955" s="72" t="s">
        <v>217</v>
      </c>
      <c r="T955" s="72"/>
      <c r="U955" s="72"/>
      <c r="V955" s="418" t="e">
        <f>Q955</f>
        <v>#DIV/0!</v>
      </c>
      <c r="W955" s="418"/>
      <c r="X955" s="418"/>
      <c r="Y955" s="72"/>
      <c r="Z955" s="72"/>
      <c r="AA955" s="72"/>
      <c r="AB955" s="72"/>
      <c r="AC955" s="412" t="e">
        <f>IF(Q955=2880,AU953,AW941)</f>
        <v>#DIV/0!</v>
      </c>
      <c r="AE955" s="21"/>
      <c r="AF955" s="21"/>
      <c r="AG955" s="21"/>
      <c r="AR955" s="23"/>
      <c r="AU955" s="246"/>
    </row>
    <row r="956" spans="4:47" ht="15" customHeight="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R956" s="23"/>
    </row>
    <row r="957" spans="4:47" ht="15" customHeight="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c r="AC957" s="21"/>
      <c r="AD957" s="21"/>
      <c r="AE957" s="21"/>
      <c r="AF957" s="21"/>
      <c r="AG957" s="21"/>
      <c r="AR957" s="23"/>
    </row>
    <row r="958" spans="4:47" ht="15" customHeight="1">
      <c r="D958" s="21"/>
      <c r="E958" s="21"/>
      <c r="F958" s="21"/>
      <c r="G958" s="293"/>
      <c r="H958" s="24"/>
      <c r="I958" s="24"/>
      <c r="J958" s="24"/>
      <c r="K958" s="24"/>
      <c r="L958" s="24"/>
      <c r="M958" s="283"/>
      <c r="N958" s="21"/>
      <c r="O958" s="21"/>
      <c r="P958" s="21"/>
      <c r="Q958" s="21"/>
      <c r="R958" s="21"/>
      <c r="S958" s="21"/>
      <c r="T958" s="21"/>
      <c r="U958" s="21"/>
      <c r="V958" s="21"/>
      <c r="W958" s="21"/>
      <c r="X958" s="21"/>
      <c r="Y958" s="21"/>
      <c r="Z958" s="21"/>
      <c r="AA958" s="21"/>
      <c r="AB958" s="21"/>
      <c r="AC958" s="21"/>
      <c r="AD958" s="245"/>
      <c r="AE958" s="21"/>
      <c r="AF958" s="21"/>
      <c r="AG958" s="21"/>
      <c r="AR958" s="23"/>
    </row>
    <row r="959" spans="4:47" ht="15" customHeight="1">
      <c r="D959" s="198" t="s">
        <v>130</v>
      </c>
      <c r="E959" s="199" t="s">
        <v>222</v>
      </c>
      <c r="F959" s="199"/>
      <c r="G959" s="199"/>
      <c r="H959" s="199"/>
      <c r="I959" s="199"/>
      <c r="J959" s="199"/>
      <c r="K959" s="199"/>
      <c r="L959" s="199"/>
      <c r="M959" s="199"/>
      <c r="N959" s="199"/>
      <c r="O959" s="199"/>
      <c r="P959" s="199"/>
      <c r="Q959" s="199"/>
      <c r="R959" s="199"/>
      <c r="S959" s="199"/>
      <c r="T959" s="199"/>
      <c r="U959" s="199"/>
      <c r="V959" s="199"/>
      <c r="W959" s="199"/>
      <c r="X959" s="199"/>
      <c r="Y959" s="199"/>
      <c r="Z959" s="199"/>
      <c r="AA959" s="199"/>
      <c r="AB959" s="199"/>
      <c r="AC959" s="199"/>
      <c r="AD959" s="199"/>
      <c r="AF959" s="21"/>
      <c r="AG959" s="21"/>
      <c r="AR959" s="23"/>
    </row>
    <row r="960" spans="4:47" ht="15" customHeight="1">
      <c r="D960" s="200"/>
      <c r="E960" s="199"/>
      <c r="F960" s="199"/>
      <c r="G960" s="199"/>
      <c r="H960" s="199"/>
      <c r="I960" s="199"/>
      <c r="J960" s="199"/>
      <c r="K960" s="199"/>
      <c r="L960" s="199"/>
      <c r="M960" s="199"/>
      <c r="N960" s="199"/>
      <c r="O960" s="199"/>
      <c r="P960" s="199"/>
      <c r="Q960" s="199"/>
      <c r="R960" s="199"/>
      <c r="S960" s="199"/>
      <c r="T960" s="199"/>
      <c r="U960" s="199"/>
      <c r="V960" s="199"/>
      <c r="W960" s="199"/>
      <c r="X960" s="199"/>
      <c r="Y960" s="199"/>
      <c r="Z960" s="199"/>
      <c r="AA960" s="199"/>
      <c r="AB960" s="199"/>
      <c r="AC960" s="199"/>
      <c r="AD960" s="199"/>
      <c r="AF960" s="21"/>
      <c r="AG960" s="21"/>
      <c r="AR960" s="23"/>
    </row>
    <row r="961" spans="4:47" ht="15" customHeight="1">
      <c r="E961" s="202" t="s">
        <v>73</v>
      </c>
      <c r="AF961" s="21"/>
      <c r="AG961" s="21"/>
      <c r="AR961" s="23"/>
    </row>
    <row r="962" spans="4:47" ht="15" customHeight="1">
      <c r="D962" s="72"/>
      <c r="F962" s="72"/>
      <c r="G962" s="72" t="s">
        <v>194</v>
      </c>
      <c r="H962" s="72"/>
      <c r="I962" s="72"/>
      <c r="J962" s="72"/>
      <c r="K962" s="72"/>
      <c r="L962" s="72"/>
      <c r="M962" s="72"/>
      <c r="N962" s="72"/>
      <c r="O962" s="72"/>
      <c r="P962" s="72"/>
      <c r="Q962" s="72"/>
      <c r="R962" s="72"/>
      <c r="S962" s="72"/>
      <c r="T962" s="72"/>
      <c r="U962" s="72"/>
      <c r="V962" s="72"/>
      <c r="W962" s="72"/>
      <c r="X962" s="72"/>
      <c r="Y962" s="72"/>
      <c r="Z962" s="72"/>
      <c r="AA962" s="72"/>
      <c r="AB962" s="72"/>
      <c r="AF962" s="21"/>
      <c r="AG962" s="21"/>
      <c r="AR962" s="23"/>
    </row>
    <row r="963" spans="4:47" ht="15" customHeight="1">
      <c r="D963" s="72"/>
      <c r="E963" s="72"/>
      <c r="F963" s="72"/>
      <c r="G963" s="72" t="s">
        <v>223</v>
      </c>
      <c r="H963" s="72"/>
      <c r="I963" s="72"/>
      <c r="J963" s="72"/>
      <c r="K963" s="72"/>
      <c r="L963" s="72"/>
      <c r="M963" s="72"/>
      <c r="N963" s="72"/>
      <c r="O963" s="72"/>
      <c r="P963" s="72"/>
      <c r="Q963" s="72"/>
      <c r="R963" s="72"/>
      <c r="S963" s="72"/>
      <c r="T963" s="72"/>
      <c r="U963" s="72"/>
      <c r="V963" s="72"/>
      <c r="W963" s="72"/>
      <c r="X963" s="72"/>
      <c r="Y963" s="72"/>
      <c r="Z963" s="72"/>
      <c r="AA963" s="72"/>
      <c r="AB963" s="72"/>
      <c r="AF963" s="21"/>
      <c r="AG963" s="21"/>
      <c r="AR963" s="23"/>
    </row>
    <row r="964" spans="4:47" ht="15" customHeight="1">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F964" s="21"/>
      <c r="AG964" s="21"/>
      <c r="AR964" s="23"/>
    </row>
    <row r="965" spans="4:47" ht="15" customHeight="1">
      <c r="D965" s="72"/>
      <c r="E965" s="72"/>
      <c r="F965" s="72"/>
      <c r="G965" s="229" t="s">
        <v>204</v>
      </c>
      <c r="H965" s="229"/>
      <c r="I965" s="72"/>
      <c r="J965" s="380" t="s">
        <v>196</v>
      </c>
      <c r="K965" s="380"/>
      <c r="L965" s="72"/>
      <c r="M965" s="72"/>
      <c r="N965" s="381" t="s">
        <v>197</v>
      </c>
      <c r="O965" s="381"/>
      <c r="P965" s="381"/>
      <c r="Q965" s="381"/>
      <c r="R965" s="381"/>
      <c r="S965" s="72"/>
      <c r="T965" s="72"/>
      <c r="U965" s="72"/>
      <c r="V965" s="229" t="s">
        <v>205</v>
      </c>
      <c r="W965" s="229"/>
      <c r="X965" s="72"/>
      <c r="Y965" s="380" t="s">
        <v>196</v>
      </c>
      <c r="Z965" s="380"/>
      <c r="AA965" s="72"/>
      <c r="AB965" s="72"/>
      <c r="AF965" s="21"/>
      <c r="AG965" s="21"/>
      <c r="AR965" s="23"/>
    </row>
    <row r="966" spans="4:47" ht="15" customHeight="1">
      <c r="G966" s="407"/>
      <c r="H966" s="407"/>
      <c r="I966" s="229" t="s">
        <v>12</v>
      </c>
      <c r="J966" s="408">
        <v>20</v>
      </c>
      <c r="K966" s="408"/>
      <c r="L966" s="72"/>
      <c r="M966" s="72"/>
      <c r="N966" s="381"/>
      <c r="O966" s="381"/>
      <c r="P966" s="381"/>
      <c r="Q966" s="381"/>
      <c r="R966" s="381"/>
      <c r="S966" s="72"/>
      <c r="U966" s="384"/>
      <c r="V966" s="385">
        <f>G966</f>
        <v>0</v>
      </c>
      <c r="W966" s="385"/>
      <c r="X966" s="386" t="s">
        <v>12</v>
      </c>
      <c r="Y966" s="394" t="s">
        <v>81</v>
      </c>
      <c r="Z966" s="394"/>
      <c r="AA966" s="72"/>
      <c r="AB966" s="72"/>
      <c r="AF966" s="21"/>
      <c r="AG966" s="21"/>
      <c r="AR966" s="23"/>
      <c r="AU966" s="4" t="s">
        <v>102</v>
      </c>
    </row>
    <row r="967" spans="4:47" ht="15" customHeight="1">
      <c r="G967" s="409"/>
      <c r="H967" s="409"/>
      <c r="I967" s="229"/>
      <c r="J967" s="395" t="s">
        <v>81</v>
      </c>
      <c r="K967" s="395"/>
      <c r="L967" s="72"/>
      <c r="M967" s="72"/>
      <c r="N967" s="72"/>
      <c r="O967" s="72"/>
      <c r="P967" s="72"/>
      <c r="Q967" s="72"/>
      <c r="R967" s="72"/>
      <c r="S967" s="72"/>
      <c r="U967" s="384"/>
      <c r="V967" s="390">
        <f>G967</f>
        <v>0</v>
      </c>
      <c r="W967" s="390"/>
      <c r="X967" s="386"/>
      <c r="Y967" s="391">
        <f>J966</f>
        <v>20</v>
      </c>
      <c r="Z967" s="391"/>
      <c r="AA967" s="72"/>
      <c r="AB967" s="72"/>
      <c r="AF967" s="21"/>
      <c r="AG967" s="21"/>
      <c r="AR967" s="23"/>
      <c r="AU967" s="246" t="s">
        <v>105</v>
      </c>
    </row>
    <row r="968" spans="4:47" ht="15" customHeight="1">
      <c r="G968" s="410"/>
      <c r="H968" s="410"/>
      <c r="I968" s="346"/>
      <c r="J968" s="397"/>
      <c r="K968" s="397"/>
      <c r="L968" s="398"/>
      <c r="M968" s="398"/>
      <c r="N968" s="398"/>
      <c r="O968" s="398"/>
      <c r="P968" s="398"/>
      <c r="Q968" s="398"/>
      <c r="R968" s="398"/>
      <c r="S968" s="398"/>
      <c r="T968" s="1"/>
      <c r="U968" s="399"/>
      <c r="V968" s="400"/>
      <c r="W968" s="400"/>
      <c r="X968" s="401"/>
      <c r="Y968" s="402"/>
      <c r="Z968" s="402"/>
      <c r="AA968" s="398"/>
      <c r="AB968" s="72"/>
      <c r="AF968" s="21"/>
      <c r="AG968" s="21"/>
      <c r="AR968" s="23"/>
      <c r="AU968" s="246"/>
    </row>
    <row r="969" spans="4:47" ht="15" customHeight="1">
      <c r="D969" s="72"/>
      <c r="E969" s="206" t="s">
        <v>80</v>
      </c>
      <c r="F969" s="206"/>
      <c r="G969" s="206"/>
      <c r="H969" s="206"/>
      <c r="I969" s="206"/>
      <c r="J969" s="206"/>
      <c r="K969" s="206"/>
      <c r="L969" s="206"/>
      <c r="M969" s="206"/>
      <c r="N969" s="206"/>
      <c r="O969" s="206"/>
      <c r="P969" s="206"/>
      <c r="Q969" s="206"/>
      <c r="R969" s="206"/>
      <c r="S969" s="206"/>
      <c r="T969" s="206"/>
      <c r="U969" s="206"/>
      <c r="V969" s="206"/>
      <c r="W969" s="206"/>
      <c r="X969" s="206"/>
      <c r="Y969" s="206"/>
      <c r="Z969" s="206"/>
      <c r="AA969" s="206"/>
      <c r="AB969" s="72"/>
      <c r="AF969" s="21"/>
      <c r="AG969" s="21"/>
      <c r="AR969" s="23"/>
    </row>
    <row r="970" spans="4:47" ht="15" customHeight="1">
      <c r="D970" s="72"/>
      <c r="E970" s="206"/>
      <c r="F970" s="206"/>
      <c r="G970" s="206"/>
      <c r="H970" s="206"/>
      <c r="I970" s="206"/>
      <c r="J970" s="206"/>
      <c r="K970" s="206"/>
      <c r="L970" s="206"/>
      <c r="M970" s="206"/>
      <c r="N970" s="392" t="s">
        <v>38</v>
      </c>
      <c r="O970" s="206"/>
      <c r="P970" s="206"/>
      <c r="Q970" s="206"/>
      <c r="R970" s="206"/>
      <c r="S970" s="206"/>
      <c r="T970" s="206"/>
      <c r="U970" s="206"/>
      <c r="V970" s="206"/>
      <c r="W970" s="206"/>
      <c r="X970" s="206"/>
      <c r="Y970" s="206"/>
      <c r="Z970" s="206"/>
      <c r="AA970" s="206"/>
      <c r="AB970" s="72"/>
      <c r="AF970" s="21"/>
      <c r="AG970" s="21"/>
      <c r="AR970" s="23"/>
    </row>
    <row r="971" spans="4:47" ht="15" customHeight="1">
      <c r="D971" s="72"/>
      <c r="E971" s="204"/>
      <c r="F971" s="207">
        <f>V966</f>
        <v>0</v>
      </c>
      <c r="G971" s="207"/>
      <c r="H971" s="208" t="s">
        <v>12</v>
      </c>
      <c r="I971" s="403" t="s">
        <v>46</v>
      </c>
      <c r="J971" s="207"/>
      <c r="K971" s="72"/>
      <c r="L971" s="72"/>
      <c r="M971" s="72"/>
      <c r="N971" s="209">
        <f>F972</f>
        <v>0</v>
      </c>
      <c r="O971" s="210" t="s">
        <v>81</v>
      </c>
      <c r="P971" s="55" t="s">
        <v>12</v>
      </c>
      <c r="Q971" s="53">
        <f>F971</f>
        <v>0</v>
      </c>
      <c r="R971" s="72" t="s">
        <v>46</v>
      </c>
      <c r="S971" s="52">
        <f>I972</f>
        <v>20</v>
      </c>
      <c r="T971" s="72"/>
      <c r="U971" s="72"/>
      <c r="V971" s="72"/>
      <c r="W971" s="72"/>
      <c r="X971" s="72"/>
      <c r="Y971" s="72"/>
      <c r="Z971" s="72"/>
      <c r="AA971" s="72"/>
      <c r="AB971" s="72"/>
      <c r="AF971" s="21"/>
      <c r="AG971" s="21"/>
      <c r="AR971" s="23"/>
    </row>
    <row r="972" spans="4:47" ht="15" customHeight="1">
      <c r="D972" s="72"/>
      <c r="E972" s="204"/>
      <c r="F972" s="211">
        <f>V967</f>
        <v>0</v>
      </c>
      <c r="G972" s="211"/>
      <c r="H972" s="208"/>
      <c r="I972" s="146">
        <f>Y967</f>
        <v>20</v>
      </c>
      <c r="J972" s="146"/>
      <c r="K972" s="72"/>
      <c r="L972" s="72"/>
      <c r="M972" s="72"/>
      <c r="N972" s="209">
        <f>N971</f>
        <v>0</v>
      </c>
      <c r="O972" s="210" t="s">
        <v>81</v>
      </c>
      <c r="P972" s="55" t="s">
        <v>12</v>
      </c>
      <c r="Q972" s="417">
        <f>Q971*S971</f>
        <v>0</v>
      </c>
      <c r="R972" s="417"/>
      <c r="S972" s="72"/>
      <c r="T972" s="72"/>
      <c r="U972" s="72"/>
      <c r="V972" s="72"/>
      <c r="W972" s="72"/>
      <c r="X972" s="72"/>
      <c r="Y972" s="72"/>
      <c r="Z972" s="72"/>
      <c r="AA972" s="72"/>
      <c r="AB972" s="72"/>
      <c r="AF972" s="21"/>
      <c r="AG972" s="21"/>
      <c r="AR972" s="23"/>
    </row>
    <row r="973" spans="4:47" ht="15" customHeight="1">
      <c r="D973" s="72"/>
      <c r="E973" s="204"/>
      <c r="F973" s="204"/>
      <c r="G973" s="204"/>
      <c r="H973" s="72"/>
      <c r="I973" s="72"/>
      <c r="J973" s="72"/>
      <c r="K973" s="72"/>
      <c r="L973" s="72"/>
      <c r="M973" s="72"/>
      <c r="N973" s="209"/>
      <c r="O973" s="210" t="s">
        <v>81</v>
      </c>
      <c r="P973" s="55" t="s">
        <v>12</v>
      </c>
      <c r="Q973" s="417">
        <f>Q972</f>
        <v>0</v>
      </c>
      <c r="R973" s="417"/>
      <c r="AE973" s="21"/>
      <c r="AF973" s="21"/>
      <c r="AG973" s="21"/>
      <c r="AR973" s="23"/>
      <c r="AU973" s="4" t="s">
        <v>102</v>
      </c>
    </row>
    <row r="974" spans="4:47" ht="15" customHeight="1">
      <c r="D974" s="72"/>
      <c r="E974" s="204"/>
      <c r="F974" s="204"/>
      <c r="G974" s="204"/>
      <c r="H974" s="72"/>
      <c r="I974" s="72"/>
      <c r="J974" s="72"/>
      <c r="K974" s="72"/>
      <c r="L974" s="72"/>
      <c r="M974" s="72"/>
      <c r="N974" s="72"/>
      <c r="O974" s="72"/>
      <c r="P974" s="72"/>
      <c r="Q974" s="53">
        <f>N972</f>
        <v>0</v>
      </c>
      <c r="R974" s="72"/>
      <c r="S974" s="72"/>
      <c r="T974" s="72"/>
      <c r="U974" s="72"/>
      <c r="V974" s="72"/>
      <c r="W974" s="72"/>
      <c r="X974" s="72"/>
      <c r="Y974" s="72"/>
      <c r="Z974" s="72"/>
      <c r="AA974" s="72"/>
      <c r="AB974" s="72"/>
      <c r="AE974" s="21"/>
      <c r="AF974" s="21"/>
      <c r="AG974" s="21"/>
      <c r="AR974" s="23"/>
      <c r="AU974" s="246" t="s">
        <v>105</v>
      </c>
    </row>
    <row r="975" spans="4:47" ht="15" customHeight="1">
      <c r="D975" s="72"/>
      <c r="E975" s="204"/>
      <c r="F975" s="204"/>
      <c r="G975" s="204"/>
      <c r="H975" s="72"/>
      <c r="I975" s="72"/>
      <c r="J975" s="72"/>
      <c r="K975" s="72"/>
      <c r="O975" s="213" t="str">
        <f>O973</f>
        <v>X</v>
      </c>
      <c r="P975" s="214" t="s">
        <v>12</v>
      </c>
      <c r="Q975" s="214" t="e">
        <f>Q973/Q974</f>
        <v>#DIV/0!</v>
      </c>
      <c r="S975" s="72" t="s">
        <v>198</v>
      </c>
      <c r="T975" s="72"/>
      <c r="U975" s="72"/>
      <c r="V975" s="72" t="e">
        <f>Q975</f>
        <v>#DIV/0!</v>
      </c>
      <c r="W975" s="72" t="s">
        <v>199</v>
      </c>
      <c r="X975" s="72"/>
      <c r="Y975" s="72"/>
      <c r="Z975" s="72"/>
      <c r="AA975" s="72"/>
      <c r="AB975" s="72"/>
      <c r="AC975" s="412" t="e">
        <f>IF(Q975=15,AU973,AW960)</f>
        <v>#DIV/0!</v>
      </c>
      <c r="AE975" s="21"/>
      <c r="AF975" s="21"/>
      <c r="AG975" s="21"/>
      <c r="AR975" s="23"/>
      <c r="AU975" s="246"/>
    </row>
    <row r="976" spans="4:47" ht="15" customHeight="1">
      <c r="D976" s="72"/>
      <c r="E976" s="204"/>
      <c r="F976" s="204"/>
      <c r="G976" s="204"/>
      <c r="H976" s="72"/>
      <c r="I976" s="72"/>
      <c r="J976" s="72"/>
      <c r="K976" s="72"/>
      <c r="O976" s="213"/>
      <c r="P976" s="214"/>
      <c r="Q976" s="214"/>
      <c r="S976" s="72"/>
      <c r="T976" s="72"/>
      <c r="U976" s="72"/>
      <c r="V976" s="72"/>
      <c r="W976" s="72"/>
      <c r="X976" s="72"/>
      <c r="Y976" s="72"/>
      <c r="Z976" s="72"/>
      <c r="AA976" s="72"/>
      <c r="AB976" s="72"/>
      <c r="AC976" s="412"/>
      <c r="AE976" s="21"/>
      <c r="AF976" s="21"/>
      <c r="AG976" s="21"/>
      <c r="AR976" s="23"/>
      <c r="AU976" s="246"/>
    </row>
    <row r="977" spans="4:53" ht="15" customHeight="1">
      <c r="D977" s="72"/>
      <c r="E977" s="204"/>
      <c r="F977" s="204"/>
      <c r="G977" s="204"/>
      <c r="H977" s="72"/>
      <c r="I977" s="72"/>
      <c r="J977" s="72"/>
      <c r="K977" s="72"/>
      <c r="O977" s="213"/>
      <c r="P977" s="214"/>
      <c r="Q977" s="214"/>
      <c r="S977" s="72"/>
      <c r="T977" s="72"/>
      <c r="U977" s="72"/>
      <c r="V977" s="72"/>
      <c r="W977" s="72"/>
      <c r="X977" s="72"/>
      <c r="Y977" s="72"/>
      <c r="Z977" s="72"/>
      <c r="AA977" s="72"/>
      <c r="AB977" s="72"/>
      <c r="AC977" s="412"/>
      <c r="AE977" s="21"/>
      <c r="AF977" s="21"/>
      <c r="AG977" s="21"/>
      <c r="AR977" s="23"/>
      <c r="AU977" s="246"/>
    </row>
    <row r="978" spans="4:53" ht="15" customHeight="1">
      <c r="G978" s="180"/>
      <c r="AE978" s="21"/>
      <c r="AF978" s="21"/>
      <c r="AG978" s="21"/>
      <c r="AR978" s="23"/>
    </row>
    <row r="979" spans="4:53" ht="15" customHeight="1">
      <c r="D979" s="198" t="s">
        <v>134</v>
      </c>
      <c r="E979" s="199" t="s">
        <v>224</v>
      </c>
      <c r="F979" s="199"/>
      <c r="G979" s="199"/>
      <c r="H979" s="199"/>
      <c r="I979" s="199"/>
      <c r="J979" s="199"/>
      <c r="K979" s="199"/>
      <c r="L979" s="199"/>
      <c r="M979" s="199"/>
      <c r="N979" s="199"/>
      <c r="O979" s="199"/>
      <c r="P979" s="199"/>
      <c r="Q979" s="199"/>
      <c r="R979" s="199"/>
      <c r="S979" s="199"/>
      <c r="T979" s="199"/>
      <c r="U979" s="199"/>
      <c r="V979" s="199"/>
      <c r="W979" s="199"/>
      <c r="X979" s="199"/>
      <c r="Y979" s="199"/>
      <c r="Z979" s="199"/>
      <c r="AA979" s="199"/>
      <c r="AB979" s="199"/>
      <c r="AC979" s="199"/>
      <c r="AD979" s="199"/>
      <c r="AF979" s="299"/>
      <c r="AG979" s="299"/>
      <c r="AH979" s="184"/>
      <c r="AI979" s="184"/>
      <c r="AJ979" s="184"/>
      <c r="AK979" s="184"/>
      <c r="AL979" s="184"/>
      <c r="AM979" s="184"/>
      <c r="AN979" s="184"/>
      <c r="AO979" s="184"/>
      <c r="AP979" s="184"/>
      <c r="AQ979" s="184"/>
      <c r="AR979" s="300"/>
      <c r="AS979" s="184"/>
      <c r="AT979" s="184"/>
      <c r="AU979" s="184"/>
      <c r="AV979" s="184"/>
      <c r="AW979" s="184"/>
      <c r="AX979" s="184"/>
      <c r="AY979" s="184"/>
      <c r="AZ979" s="184"/>
      <c r="BA979" s="184"/>
    </row>
    <row r="980" spans="4:53" ht="15" customHeight="1">
      <c r="D980" s="200"/>
      <c r="E980" s="199"/>
      <c r="F980" s="199"/>
      <c r="G980" s="199"/>
      <c r="H980" s="199"/>
      <c r="I980" s="199"/>
      <c r="J980" s="199"/>
      <c r="K980" s="199"/>
      <c r="L980" s="199"/>
      <c r="M980" s="199"/>
      <c r="N980" s="199"/>
      <c r="O980" s="199"/>
      <c r="P980" s="199"/>
      <c r="Q980" s="199"/>
      <c r="R980" s="199"/>
      <c r="S980" s="199"/>
      <c r="T980" s="199"/>
      <c r="U980" s="199"/>
      <c r="V980" s="199"/>
      <c r="W980" s="199"/>
      <c r="X980" s="199"/>
      <c r="Y980" s="199"/>
      <c r="Z980" s="199"/>
      <c r="AA980" s="199"/>
      <c r="AB980" s="199"/>
      <c r="AC980" s="199"/>
      <c r="AD980" s="199"/>
      <c r="AF980" s="299"/>
      <c r="AG980" s="299"/>
      <c r="AH980" s="184"/>
      <c r="AI980" s="184"/>
      <c r="AJ980" s="184"/>
      <c r="AK980" s="184"/>
      <c r="AL980" s="184"/>
      <c r="AM980" s="184"/>
      <c r="AN980" s="184"/>
      <c r="AO980" s="184"/>
      <c r="AP980" s="184"/>
      <c r="AQ980" s="184"/>
      <c r="AR980" s="300"/>
      <c r="AS980" s="184"/>
      <c r="AT980" s="184"/>
      <c r="AU980" s="184"/>
      <c r="AV980" s="184"/>
      <c r="AW980" s="184"/>
      <c r="AX980" s="184"/>
      <c r="AY980" s="184"/>
      <c r="AZ980" s="184"/>
      <c r="BA980" s="184"/>
    </row>
    <row r="981" spans="4:53" ht="15" customHeight="1">
      <c r="E981" s="202" t="s">
        <v>73</v>
      </c>
      <c r="AF981" s="299"/>
      <c r="AG981" s="299"/>
      <c r="AH981" s="184"/>
      <c r="AI981" s="184"/>
      <c r="AJ981" s="184"/>
      <c r="AK981" s="184"/>
      <c r="AL981" s="184"/>
      <c r="AM981" s="184"/>
      <c r="AN981" s="184"/>
      <c r="AO981" s="184"/>
      <c r="AP981" s="184"/>
      <c r="AQ981" s="184"/>
      <c r="AR981" s="300"/>
      <c r="AS981" s="184"/>
      <c r="AT981" s="184"/>
      <c r="AU981" s="184"/>
      <c r="AV981" s="184"/>
      <c r="AW981" s="184"/>
      <c r="AX981" s="184"/>
      <c r="AY981" s="184"/>
      <c r="AZ981" s="184"/>
      <c r="BA981" s="184"/>
    </row>
    <row r="982" spans="4:53" ht="15" customHeight="1">
      <c r="D982" s="72"/>
      <c r="F982" s="72"/>
      <c r="G982" s="72" t="s">
        <v>194</v>
      </c>
      <c r="H982" s="72"/>
      <c r="I982" s="72"/>
      <c r="J982" s="72"/>
      <c r="K982" s="72"/>
      <c r="L982" s="72"/>
      <c r="M982" s="72"/>
      <c r="N982" s="72"/>
      <c r="O982" s="72"/>
      <c r="P982" s="72"/>
      <c r="Q982" s="72"/>
      <c r="R982" s="72"/>
      <c r="S982" s="72"/>
      <c r="T982" s="72"/>
      <c r="U982" s="72"/>
      <c r="V982" s="72"/>
      <c r="W982" s="72"/>
      <c r="X982" s="72"/>
      <c r="Y982" s="72"/>
      <c r="Z982" s="72"/>
      <c r="AA982" s="72"/>
      <c r="AB982" s="72"/>
      <c r="AF982" s="299"/>
      <c r="AG982" s="299"/>
      <c r="AH982" s="184"/>
      <c r="AI982" s="184"/>
      <c r="AJ982" s="184"/>
      <c r="AK982" s="184"/>
      <c r="AL982" s="184"/>
      <c r="AM982" s="184"/>
      <c r="AN982" s="184"/>
      <c r="AO982" s="184"/>
      <c r="AP982" s="184"/>
      <c r="AQ982" s="184"/>
      <c r="AR982" s="300"/>
      <c r="AS982" s="184"/>
      <c r="AT982" s="184"/>
      <c r="AU982" s="184"/>
      <c r="AV982" s="184"/>
      <c r="AW982" s="184"/>
      <c r="AX982" s="184"/>
      <c r="AY982" s="184"/>
      <c r="AZ982" s="184"/>
      <c r="BA982" s="184"/>
    </row>
    <row r="983" spans="4:53" ht="15" customHeight="1">
      <c r="D983" s="72"/>
      <c r="E983" s="72"/>
      <c r="F983" s="72"/>
      <c r="G983" s="72" t="s">
        <v>225</v>
      </c>
      <c r="H983" s="72"/>
      <c r="I983" s="72"/>
      <c r="J983" s="72"/>
      <c r="K983" s="72"/>
      <c r="L983" s="72"/>
      <c r="M983" s="72"/>
      <c r="N983" s="72"/>
      <c r="O983" s="72"/>
      <c r="P983" s="72"/>
      <c r="Q983" s="72"/>
      <c r="R983" s="72"/>
      <c r="S983" s="72"/>
      <c r="T983" s="72"/>
      <c r="U983" s="72"/>
      <c r="V983" s="72"/>
      <c r="W983" s="72"/>
      <c r="X983" s="72"/>
      <c r="Y983" s="72"/>
      <c r="Z983" s="72"/>
      <c r="AA983" s="72"/>
      <c r="AB983" s="72"/>
      <c r="AF983" s="299"/>
      <c r="AG983" s="299"/>
      <c r="AH983" s="184"/>
      <c r="AI983" s="184"/>
      <c r="AJ983" s="184"/>
      <c r="AK983" s="184"/>
      <c r="AL983" s="184"/>
      <c r="AM983" s="184"/>
      <c r="AN983" s="184"/>
      <c r="AO983" s="184"/>
      <c r="AP983" s="184"/>
      <c r="AQ983" s="184"/>
      <c r="AR983" s="300"/>
      <c r="AS983" s="184"/>
      <c r="AT983" s="184"/>
      <c r="AU983" s="184"/>
      <c r="AV983" s="184"/>
      <c r="AW983" s="184"/>
      <c r="AX983" s="184"/>
      <c r="AY983" s="184"/>
      <c r="AZ983" s="184"/>
      <c r="BA983" s="184"/>
    </row>
    <row r="984" spans="4:53" ht="15" customHeight="1">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F984" s="299"/>
      <c r="AG984" s="299"/>
      <c r="AH984" s="184"/>
      <c r="AI984" s="184"/>
      <c r="AJ984" s="184"/>
      <c r="AK984" s="184"/>
      <c r="AL984" s="184"/>
      <c r="AM984" s="184"/>
      <c r="AN984" s="184"/>
      <c r="AO984" s="184"/>
      <c r="AP984" s="184"/>
      <c r="AQ984" s="184"/>
      <c r="AR984" s="300"/>
      <c r="AS984" s="184"/>
      <c r="AT984" s="184"/>
      <c r="AU984" s="184"/>
      <c r="AV984" s="184"/>
      <c r="AW984" s="184"/>
      <c r="AX984" s="184"/>
      <c r="AY984" s="184"/>
      <c r="AZ984" s="184"/>
      <c r="BA984" s="184"/>
    </row>
    <row r="985" spans="4:53" ht="15" customHeight="1">
      <c r="D985" s="72"/>
      <c r="E985" s="72"/>
      <c r="F985" s="72"/>
      <c r="G985" s="229" t="s">
        <v>226</v>
      </c>
      <c r="H985" s="229"/>
      <c r="I985" s="72"/>
      <c r="J985" s="380" t="s">
        <v>196</v>
      </c>
      <c r="K985" s="380"/>
      <c r="L985" s="72"/>
      <c r="M985" s="72"/>
      <c r="N985" s="381" t="s">
        <v>197</v>
      </c>
      <c r="O985" s="381"/>
      <c r="P985" s="381"/>
      <c r="Q985" s="381"/>
      <c r="R985" s="381"/>
      <c r="S985" s="72"/>
      <c r="T985" s="72"/>
      <c r="U985" s="72"/>
      <c r="V985" s="229" t="s">
        <v>205</v>
      </c>
      <c r="W985" s="229"/>
      <c r="X985" s="72"/>
      <c r="Y985" s="380" t="s">
        <v>196</v>
      </c>
      <c r="Z985" s="380"/>
      <c r="AA985" s="72"/>
      <c r="AB985" s="72"/>
      <c r="AF985" s="299"/>
      <c r="AG985" s="299"/>
      <c r="AH985" s="184"/>
      <c r="AI985" s="184"/>
      <c r="AJ985" s="184"/>
      <c r="AK985" s="184"/>
      <c r="AL985" s="184"/>
      <c r="AM985" s="184"/>
      <c r="AN985" s="184"/>
      <c r="AO985" s="184"/>
      <c r="AP985" s="184"/>
      <c r="AQ985" s="184"/>
      <c r="AR985" s="300"/>
      <c r="AS985" s="184"/>
      <c r="AT985" s="184"/>
      <c r="AU985" s="184"/>
      <c r="AV985" s="184"/>
      <c r="AW985" s="184"/>
      <c r="AX985" s="184"/>
      <c r="AY985" s="184"/>
      <c r="AZ985" s="184"/>
      <c r="BA985" s="184"/>
    </row>
    <row r="986" spans="4:53" ht="15" customHeight="1">
      <c r="G986" s="407">
        <v>200</v>
      </c>
      <c r="H986" s="407"/>
      <c r="I986" s="229" t="s">
        <v>12</v>
      </c>
      <c r="J986" s="408">
        <v>30</v>
      </c>
      <c r="K986" s="408"/>
      <c r="L986" s="72"/>
      <c r="M986" s="72"/>
      <c r="N986" s="381"/>
      <c r="O986" s="381"/>
      <c r="P986" s="381"/>
      <c r="Q986" s="381"/>
      <c r="R986" s="381"/>
      <c r="S986" s="72"/>
      <c r="U986" s="384"/>
      <c r="V986" s="385">
        <f>G986</f>
        <v>200</v>
      </c>
      <c r="W986" s="385"/>
      <c r="X986" s="386" t="s">
        <v>12</v>
      </c>
      <c r="Y986" s="394" t="s">
        <v>81</v>
      </c>
      <c r="Z986" s="394"/>
      <c r="AA986" s="72"/>
      <c r="AB986" s="72"/>
      <c r="AF986" s="299"/>
      <c r="AG986" s="299"/>
      <c r="AH986" s="184"/>
      <c r="AI986" s="184"/>
      <c r="AJ986" s="184"/>
      <c r="AK986" s="184"/>
      <c r="AL986" s="184"/>
      <c r="AM986" s="184"/>
      <c r="AN986" s="184"/>
      <c r="AO986" s="184"/>
      <c r="AP986" s="184"/>
      <c r="AQ986" s="184"/>
      <c r="AR986" s="300"/>
      <c r="AS986" s="184"/>
      <c r="AT986" s="184"/>
      <c r="AU986" s="184" t="s">
        <v>102</v>
      </c>
      <c r="AV986" s="184"/>
      <c r="AW986" s="184"/>
      <c r="AX986" s="184"/>
      <c r="AY986" s="184"/>
      <c r="AZ986" s="184"/>
      <c r="BA986" s="184"/>
    </row>
    <row r="987" spans="4:53" ht="15" customHeight="1">
      <c r="G987" s="409">
        <v>300</v>
      </c>
      <c r="H987" s="409"/>
      <c r="I987" s="229"/>
      <c r="J987" s="395" t="s">
        <v>81</v>
      </c>
      <c r="K987" s="395"/>
      <c r="L987" s="72"/>
      <c r="M987" s="72"/>
      <c r="N987" s="72"/>
      <c r="O987" s="72"/>
      <c r="P987" s="72"/>
      <c r="Q987" s="72"/>
      <c r="R987" s="72"/>
      <c r="S987" s="72"/>
      <c r="U987" s="384"/>
      <c r="V987" s="390">
        <f>G987</f>
        <v>300</v>
      </c>
      <c r="W987" s="390"/>
      <c r="X987" s="386"/>
      <c r="Y987" s="391">
        <f>J986</f>
        <v>30</v>
      </c>
      <c r="Z987" s="391"/>
      <c r="AA987" s="72"/>
      <c r="AB987" s="72"/>
      <c r="AF987" s="299"/>
      <c r="AG987" s="299"/>
      <c r="AH987" s="184"/>
      <c r="AI987" s="184"/>
      <c r="AJ987" s="184"/>
      <c r="AK987" s="184"/>
      <c r="AL987" s="184"/>
      <c r="AM987" s="184"/>
      <c r="AN987" s="184"/>
      <c r="AO987" s="184"/>
      <c r="AP987" s="184"/>
      <c r="AQ987" s="184"/>
      <c r="AR987" s="300"/>
      <c r="AS987" s="184"/>
      <c r="AT987" s="184"/>
      <c r="AU987" s="306" t="s">
        <v>105</v>
      </c>
      <c r="AV987" s="184"/>
      <c r="AW987" s="184"/>
      <c r="AX987" s="184"/>
      <c r="AY987" s="184"/>
      <c r="AZ987" s="184"/>
      <c r="BA987" s="184"/>
    </row>
    <row r="988" spans="4:53" ht="15" customHeight="1">
      <c r="D988" s="72"/>
      <c r="E988" s="206" t="s">
        <v>80</v>
      </c>
      <c r="F988" s="206"/>
      <c r="G988" s="206"/>
      <c r="H988" s="206"/>
      <c r="I988" s="206"/>
      <c r="J988" s="206"/>
      <c r="K988" s="206"/>
      <c r="L988" s="206"/>
      <c r="M988" s="206"/>
      <c r="N988" s="206"/>
      <c r="O988" s="206"/>
      <c r="P988" s="206"/>
      <c r="Q988" s="206"/>
      <c r="R988" s="206"/>
      <c r="S988" s="206"/>
      <c r="T988" s="206"/>
      <c r="U988" s="206"/>
      <c r="V988" s="206"/>
      <c r="W988" s="206"/>
      <c r="X988" s="206"/>
      <c r="Y988" s="206"/>
      <c r="Z988" s="206"/>
      <c r="AA988" s="206"/>
      <c r="AB988" s="72"/>
      <c r="AF988" s="299"/>
      <c r="AG988" s="299"/>
      <c r="AH988" s="184"/>
      <c r="AI988" s="184"/>
      <c r="AJ988" s="184"/>
      <c r="AK988" s="184"/>
      <c r="AL988" s="184"/>
      <c r="AM988" s="184"/>
      <c r="AN988" s="184"/>
      <c r="AO988" s="184"/>
      <c r="AP988" s="184"/>
      <c r="AQ988" s="184"/>
      <c r="AR988" s="300"/>
      <c r="AS988" s="184"/>
      <c r="AT988" s="184"/>
      <c r="AU988" s="184"/>
      <c r="AV988" s="184"/>
      <c r="AW988" s="184"/>
      <c r="AX988" s="184"/>
      <c r="AY988" s="184"/>
      <c r="AZ988" s="184"/>
      <c r="BA988" s="184"/>
    </row>
    <row r="989" spans="4:53" ht="15" customHeight="1">
      <c r="D989" s="72"/>
      <c r="E989" s="206"/>
      <c r="F989" s="206"/>
      <c r="G989" s="206"/>
      <c r="H989" s="206"/>
      <c r="I989" s="206"/>
      <c r="J989" s="206"/>
      <c r="K989" s="206"/>
      <c r="L989" s="206"/>
      <c r="M989" s="206"/>
      <c r="N989" s="392" t="s">
        <v>38</v>
      </c>
      <c r="O989" s="206"/>
      <c r="P989" s="206"/>
      <c r="Q989" s="206"/>
      <c r="R989" s="206"/>
      <c r="S989" s="206"/>
      <c r="T989" s="206"/>
      <c r="U989" s="206"/>
      <c r="V989" s="206"/>
      <c r="W989" s="206"/>
      <c r="X989" s="206"/>
      <c r="Y989" s="206"/>
      <c r="Z989" s="206"/>
      <c r="AA989" s="206"/>
      <c r="AB989" s="72"/>
      <c r="AF989" s="299"/>
      <c r="AG989" s="299"/>
      <c r="AH989" s="184"/>
      <c r="AI989" s="184"/>
      <c r="AJ989" s="184"/>
      <c r="AK989" s="184"/>
      <c r="AL989" s="184"/>
      <c r="AM989" s="184"/>
      <c r="AN989" s="184"/>
      <c r="AO989" s="184"/>
      <c r="AP989" s="184"/>
      <c r="AQ989" s="184"/>
      <c r="AR989" s="300"/>
      <c r="AS989" s="184"/>
      <c r="AT989" s="184"/>
      <c r="AU989" s="184"/>
      <c r="AV989" s="184"/>
      <c r="AW989" s="184"/>
      <c r="AX989" s="184"/>
      <c r="AY989" s="184"/>
      <c r="AZ989" s="184"/>
      <c r="BA989" s="184"/>
    </row>
    <row r="990" spans="4:53" ht="15" customHeight="1">
      <c r="D990" s="72"/>
      <c r="E990" s="204"/>
      <c r="F990" s="207">
        <f>V986</f>
        <v>200</v>
      </c>
      <c r="G990" s="207"/>
      <c r="H990" s="208" t="s">
        <v>12</v>
      </c>
      <c r="I990" s="403" t="s">
        <v>46</v>
      </c>
      <c r="J990" s="207"/>
      <c r="K990" s="72"/>
      <c r="L990" s="72"/>
      <c r="M990" s="72"/>
      <c r="N990" s="209">
        <f>F991</f>
        <v>300</v>
      </c>
      <c r="O990" s="210" t="s">
        <v>81</v>
      </c>
      <c r="P990" s="55" t="s">
        <v>12</v>
      </c>
      <c r="Q990" s="53">
        <f>F990</f>
        <v>200</v>
      </c>
      <c r="R990" s="72" t="s">
        <v>46</v>
      </c>
      <c r="S990" s="52">
        <f>I991</f>
        <v>30</v>
      </c>
      <c r="T990" s="72"/>
      <c r="U990" s="72"/>
      <c r="V990" s="72"/>
      <c r="W990" s="72"/>
      <c r="X990" s="72"/>
      <c r="Y990" s="72"/>
      <c r="Z990" s="72"/>
      <c r="AA990" s="72"/>
      <c r="AB990" s="72"/>
      <c r="AF990" s="299"/>
      <c r="AG990" s="299"/>
      <c r="AH990" s="184"/>
      <c r="AI990" s="184"/>
      <c r="AJ990" s="184"/>
      <c r="AK990" s="184"/>
      <c r="AL990" s="184"/>
      <c r="AM990" s="184"/>
      <c r="AN990" s="184"/>
      <c r="AO990" s="184"/>
      <c r="AP990" s="184"/>
      <c r="AQ990" s="184"/>
      <c r="AR990" s="300"/>
      <c r="AS990" s="184"/>
      <c r="AT990" s="184"/>
      <c r="AU990" s="184"/>
      <c r="AV990" s="184"/>
      <c r="AW990" s="184"/>
      <c r="AX990" s="184"/>
      <c r="AY990" s="184"/>
      <c r="AZ990" s="184"/>
      <c r="BA990" s="184"/>
    </row>
    <row r="991" spans="4:53" ht="15" customHeight="1">
      <c r="D991" s="72"/>
      <c r="E991" s="204"/>
      <c r="F991" s="211">
        <f>V987</f>
        <v>300</v>
      </c>
      <c r="G991" s="211"/>
      <c r="H991" s="208"/>
      <c r="I991" s="146">
        <f>Y987</f>
        <v>30</v>
      </c>
      <c r="J991" s="146"/>
      <c r="K991" s="72"/>
      <c r="L991" s="72"/>
      <c r="M991" s="72"/>
      <c r="N991" s="209">
        <f>N990</f>
        <v>300</v>
      </c>
      <c r="O991" s="210" t="s">
        <v>81</v>
      </c>
      <c r="P991" s="55" t="s">
        <v>12</v>
      </c>
      <c r="Q991" s="417">
        <f>Q990*S990</f>
        <v>6000</v>
      </c>
      <c r="R991" s="417"/>
      <c r="S991" s="72"/>
      <c r="T991" s="72"/>
      <c r="U991" s="72"/>
      <c r="V991" s="72"/>
      <c r="W991" s="72"/>
      <c r="X991" s="72"/>
      <c r="Y991" s="72"/>
      <c r="Z991" s="72"/>
      <c r="AA991" s="72"/>
      <c r="AB991" s="72"/>
      <c r="AF991" s="299"/>
      <c r="AG991" s="299"/>
      <c r="AH991" s="184"/>
      <c r="AI991" s="184"/>
      <c r="AJ991" s="184"/>
      <c r="AK991" s="184"/>
      <c r="AL991" s="184"/>
      <c r="AM991" s="184"/>
      <c r="AN991" s="184"/>
      <c r="AO991" s="184"/>
      <c r="AP991" s="184"/>
      <c r="AQ991" s="184"/>
      <c r="AR991" s="300"/>
      <c r="AS991" s="184"/>
      <c r="AT991" s="184"/>
      <c r="AU991" s="184"/>
      <c r="AV991" s="184"/>
      <c r="AW991" s="184"/>
      <c r="AX991" s="184"/>
      <c r="AY991" s="184"/>
      <c r="AZ991" s="184"/>
      <c r="BA991" s="184"/>
    </row>
    <row r="992" spans="4:53" ht="15" customHeight="1">
      <c r="D992" s="72"/>
      <c r="E992" s="204"/>
      <c r="F992" s="204"/>
      <c r="G992" s="204"/>
      <c r="H992" s="72"/>
      <c r="I992" s="72"/>
      <c r="J992" s="72"/>
      <c r="K992" s="72"/>
      <c r="L992" s="72"/>
      <c r="M992" s="72"/>
      <c r="N992" s="209"/>
      <c r="O992" s="210" t="s">
        <v>81</v>
      </c>
      <c r="P992" s="55" t="s">
        <v>12</v>
      </c>
      <c r="Q992" s="417">
        <f>Q991</f>
        <v>6000</v>
      </c>
      <c r="R992" s="417"/>
      <c r="AE992" s="21"/>
      <c r="AF992" s="21"/>
      <c r="AG992" s="21"/>
      <c r="AR992" s="23"/>
      <c r="AU992" s="4" t="s">
        <v>102</v>
      </c>
    </row>
    <row r="993" spans="4:47" ht="15" customHeight="1">
      <c r="D993" s="72"/>
      <c r="E993" s="204"/>
      <c r="F993" s="204"/>
      <c r="G993" s="204"/>
      <c r="H993" s="72"/>
      <c r="I993" s="72"/>
      <c r="J993" s="72"/>
      <c r="K993" s="72"/>
      <c r="L993" s="72"/>
      <c r="M993" s="72"/>
      <c r="N993" s="72"/>
      <c r="O993" s="72"/>
      <c r="P993" s="72"/>
      <c r="Q993" s="53">
        <f>N991</f>
        <v>300</v>
      </c>
      <c r="R993" s="72"/>
      <c r="S993" s="72"/>
      <c r="T993" s="72"/>
      <c r="U993" s="72"/>
      <c r="V993" s="72"/>
      <c r="W993" s="72"/>
      <c r="X993" s="72"/>
      <c r="Y993" s="72"/>
      <c r="Z993" s="72"/>
      <c r="AA993" s="72"/>
      <c r="AB993" s="72"/>
      <c r="AE993" s="21"/>
      <c r="AF993" s="21"/>
      <c r="AG993" s="21"/>
      <c r="AR993" s="23"/>
      <c r="AU993" s="246" t="s">
        <v>105</v>
      </c>
    </row>
    <row r="994" spans="4:47" ht="15" customHeight="1">
      <c r="D994" s="72"/>
      <c r="E994" s="204"/>
      <c r="F994" s="204"/>
      <c r="G994" s="204"/>
      <c r="H994" s="72"/>
      <c r="I994" s="72"/>
      <c r="J994" s="72"/>
      <c r="K994" s="72"/>
      <c r="O994" s="213" t="str">
        <f>O992</f>
        <v>X</v>
      </c>
      <c r="P994" s="214" t="s">
        <v>12</v>
      </c>
      <c r="Q994" s="214">
        <f>Q992/Q993</f>
        <v>20</v>
      </c>
      <c r="S994" s="72" t="s">
        <v>198</v>
      </c>
      <c r="T994" s="72"/>
      <c r="U994" s="72"/>
      <c r="V994" s="72">
        <f>Q994</f>
        <v>20</v>
      </c>
      <c r="W994" s="72" t="s">
        <v>199</v>
      </c>
      <c r="X994" s="72"/>
      <c r="Y994" s="72"/>
      <c r="Z994" s="72"/>
      <c r="AA994" s="72"/>
      <c r="AB994" s="72"/>
      <c r="AC994" s="412" t="str">
        <f>IF(Q994=20,AU992,AW980)</f>
        <v>!Bien!</v>
      </c>
      <c r="AE994" s="21"/>
      <c r="AF994" s="21"/>
      <c r="AG994" s="21"/>
      <c r="AR994" s="23"/>
      <c r="AU994" s="246"/>
    </row>
    <row r="995" spans="4:47" ht="15" customHeight="1">
      <c r="G995" s="180"/>
      <c r="AE995" s="21"/>
    </row>
  </sheetData>
  <sheetProtection password="CEC9" sheet="1" objects="1" scenarios="1"/>
  <mergeCells count="874">
    <mergeCell ref="Q992:R992"/>
    <mergeCell ref="K3:Q3"/>
    <mergeCell ref="T3:U3"/>
    <mergeCell ref="F990:G990"/>
    <mergeCell ref="H990:H991"/>
    <mergeCell ref="I990:J990"/>
    <mergeCell ref="F991:G991"/>
    <mergeCell ref="I991:J991"/>
    <mergeCell ref="Q991:R991"/>
    <mergeCell ref="V986:W986"/>
    <mergeCell ref="X986:X987"/>
    <mergeCell ref="Y986:Z986"/>
    <mergeCell ref="G987:H987"/>
    <mergeCell ref="J987:K987"/>
    <mergeCell ref="V987:W987"/>
    <mergeCell ref="Y987:Z987"/>
    <mergeCell ref="Q973:R973"/>
    <mergeCell ref="E979:AD980"/>
    <mergeCell ref="G985:H985"/>
    <mergeCell ref="J985:K985"/>
    <mergeCell ref="N985:R986"/>
    <mergeCell ref="V985:W985"/>
    <mergeCell ref="Y985:Z985"/>
    <mergeCell ref="G986:H986"/>
    <mergeCell ref="I986:I987"/>
    <mergeCell ref="J986:K986"/>
    <mergeCell ref="F971:G971"/>
    <mergeCell ref="H971:H972"/>
    <mergeCell ref="I971:J971"/>
    <mergeCell ref="F972:G972"/>
    <mergeCell ref="I972:J972"/>
    <mergeCell ref="Q972:R972"/>
    <mergeCell ref="G966:H966"/>
    <mergeCell ref="I966:I967"/>
    <mergeCell ref="J966:K966"/>
    <mergeCell ref="V966:W966"/>
    <mergeCell ref="X966:X967"/>
    <mergeCell ref="Y966:Z966"/>
    <mergeCell ref="G967:H967"/>
    <mergeCell ref="J967:K967"/>
    <mergeCell ref="V967:W967"/>
    <mergeCell ref="Y967:Z967"/>
    <mergeCell ref="Q953:R953"/>
    <mergeCell ref="Q954:R954"/>
    <mergeCell ref="Q955:R955"/>
    <mergeCell ref="V955:X955"/>
    <mergeCell ref="E959:AD960"/>
    <mergeCell ref="G965:H965"/>
    <mergeCell ref="J965:K965"/>
    <mergeCell ref="N965:R966"/>
    <mergeCell ref="V965:W965"/>
    <mergeCell ref="Y965:Z965"/>
    <mergeCell ref="F951:G951"/>
    <mergeCell ref="H951:H952"/>
    <mergeCell ref="I951:J951"/>
    <mergeCell ref="S951:U951"/>
    <mergeCell ref="F952:G952"/>
    <mergeCell ref="I952:J952"/>
    <mergeCell ref="Q952:R952"/>
    <mergeCell ref="G947:H947"/>
    <mergeCell ref="I947:I948"/>
    <mergeCell ref="J947:K947"/>
    <mergeCell ref="V947:W947"/>
    <mergeCell ref="X947:X948"/>
    <mergeCell ref="Y947:Z947"/>
    <mergeCell ref="G948:H948"/>
    <mergeCell ref="J948:K948"/>
    <mergeCell ref="V948:W948"/>
    <mergeCell ref="Y948:Z948"/>
    <mergeCell ref="Q934:R934"/>
    <mergeCell ref="Q935:R935"/>
    <mergeCell ref="Q936:R936"/>
    <mergeCell ref="V936:X936"/>
    <mergeCell ref="E940:AD941"/>
    <mergeCell ref="F946:H946"/>
    <mergeCell ref="J946:K946"/>
    <mergeCell ref="N946:R947"/>
    <mergeCell ref="U946:W946"/>
    <mergeCell ref="Y946:Z946"/>
    <mergeCell ref="F932:G932"/>
    <mergeCell ref="H932:H933"/>
    <mergeCell ref="I932:J932"/>
    <mergeCell ref="S932:U932"/>
    <mergeCell ref="F933:G933"/>
    <mergeCell ref="I933:J933"/>
    <mergeCell ref="Q933:R933"/>
    <mergeCell ref="G928:H928"/>
    <mergeCell ref="I928:I929"/>
    <mergeCell ref="J928:K928"/>
    <mergeCell ref="V928:W928"/>
    <mergeCell ref="X928:X929"/>
    <mergeCell ref="Y928:Z928"/>
    <mergeCell ref="G929:H929"/>
    <mergeCell ref="J929:K929"/>
    <mergeCell ref="V929:W929"/>
    <mergeCell ref="Y929:Z929"/>
    <mergeCell ref="Q915:R915"/>
    <mergeCell ref="Q916:R916"/>
    <mergeCell ref="Q917:R917"/>
    <mergeCell ref="V917:X917"/>
    <mergeCell ref="E921:AD922"/>
    <mergeCell ref="F927:H927"/>
    <mergeCell ref="J927:K927"/>
    <mergeCell ref="N927:R928"/>
    <mergeCell ref="U927:W927"/>
    <mergeCell ref="Y927:Z927"/>
    <mergeCell ref="F913:G913"/>
    <mergeCell ref="H913:H914"/>
    <mergeCell ref="I913:J913"/>
    <mergeCell ref="S913:U913"/>
    <mergeCell ref="F914:G914"/>
    <mergeCell ref="I914:J914"/>
    <mergeCell ref="Q914:R914"/>
    <mergeCell ref="G908:H908"/>
    <mergeCell ref="I908:I909"/>
    <mergeCell ref="J908:K908"/>
    <mergeCell ref="V908:W908"/>
    <mergeCell ref="X908:X909"/>
    <mergeCell ref="Y908:Z908"/>
    <mergeCell ref="G909:H909"/>
    <mergeCell ref="J909:K909"/>
    <mergeCell ref="V909:W909"/>
    <mergeCell ref="Y909:Z909"/>
    <mergeCell ref="Q895:R895"/>
    <mergeCell ref="Q896:R896"/>
    <mergeCell ref="Q897:R897"/>
    <mergeCell ref="V897:X897"/>
    <mergeCell ref="E901:AD902"/>
    <mergeCell ref="F907:H907"/>
    <mergeCell ref="J907:K907"/>
    <mergeCell ref="N907:R908"/>
    <mergeCell ref="U907:W907"/>
    <mergeCell ref="Y907:Z907"/>
    <mergeCell ref="F893:G893"/>
    <mergeCell ref="H893:H894"/>
    <mergeCell ref="I893:J893"/>
    <mergeCell ref="S893:U893"/>
    <mergeCell ref="F894:G894"/>
    <mergeCell ref="I894:J894"/>
    <mergeCell ref="Q894:R894"/>
    <mergeCell ref="G888:H888"/>
    <mergeCell ref="I888:I889"/>
    <mergeCell ref="J888:K888"/>
    <mergeCell ref="V888:W888"/>
    <mergeCell ref="X888:X889"/>
    <mergeCell ref="Y888:Z888"/>
    <mergeCell ref="G889:H889"/>
    <mergeCell ref="J889:K889"/>
    <mergeCell ref="V889:W889"/>
    <mergeCell ref="Y889:Z889"/>
    <mergeCell ref="Q874:R874"/>
    <mergeCell ref="Q875:R875"/>
    <mergeCell ref="Q876:R876"/>
    <mergeCell ref="Q877:R877"/>
    <mergeCell ref="E881:AD882"/>
    <mergeCell ref="F887:H887"/>
    <mergeCell ref="J887:K887"/>
    <mergeCell ref="N887:R888"/>
    <mergeCell ref="U887:W887"/>
    <mergeCell ref="Y887:Z887"/>
    <mergeCell ref="Y868:Z868"/>
    <mergeCell ref="G869:H869"/>
    <mergeCell ref="J869:K869"/>
    <mergeCell ref="V869:W869"/>
    <mergeCell ref="Y869:Z869"/>
    <mergeCell ref="F873:G873"/>
    <mergeCell ref="H873:H874"/>
    <mergeCell ref="I873:J873"/>
    <mergeCell ref="F874:G874"/>
    <mergeCell ref="I874:J874"/>
    <mergeCell ref="G867:H867"/>
    <mergeCell ref="J867:K867"/>
    <mergeCell ref="N867:R868"/>
    <mergeCell ref="V867:W867"/>
    <mergeCell ref="Y867:Z867"/>
    <mergeCell ref="G868:H868"/>
    <mergeCell ref="I868:I869"/>
    <mergeCell ref="J868:K868"/>
    <mergeCell ref="V868:W868"/>
    <mergeCell ref="X868:X869"/>
    <mergeCell ref="F853:G853"/>
    <mergeCell ref="H853:H854"/>
    <mergeCell ref="I853:J853"/>
    <mergeCell ref="F854:G854"/>
    <mergeCell ref="I854:J854"/>
    <mergeCell ref="E861:AD862"/>
    <mergeCell ref="X848:X849"/>
    <mergeCell ref="Y848:Z848"/>
    <mergeCell ref="G849:H849"/>
    <mergeCell ref="J849:K849"/>
    <mergeCell ref="V849:W849"/>
    <mergeCell ref="Y849:Z849"/>
    <mergeCell ref="E841:AD842"/>
    <mergeCell ref="G847:H847"/>
    <mergeCell ref="J847:K847"/>
    <mergeCell ref="N847:R848"/>
    <mergeCell ref="V847:W847"/>
    <mergeCell ref="Y847:Z847"/>
    <mergeCell ref="G848:H848"/>
    <mergeCell ref="I848:I849"/>
    <mergeCell ref="J848:K848"/>
    <mergeCell ref="V848:W848"/>
    <mergeCell ref="Y828:Z828"/>
    <mergeCell ref="G829:H829"/>
    <mergeCell ref="J829:K829"/>
    <mergeCell ref="V829:W829"/>
    <mergeCell ref="Y829:Z829"/>
    <mergeCell ref="F833:G833"/>
    <mergeCell ref="H833:H834"/>
    <mergeCell ref="I833:J833"/>
    <mergeCell ref="F834:G834"/>
    <mergeCell ref="I834:J834"/>
    <mergeCell ref="G827:H827"/>
    <mergeCell ref="J827:K827"/>
    <mergeCell ref="N827:R828"/>
    <mergeCell ref="V827:W827"/>
    <mergeCell ref="Y827:Z827"/>
    <mergeCell ref="G828:H828"/>
    <mergeCell ref="I828:I829"/>
    <mergeCell ref="J828:K828"/>
    <mergeCell ref="V828:W828"/>
    <mergeCell ref="X828:X829"/>
    <mergeCell ref="F815:G815"/>
    <mergeCell ref="H815:H816"/>
    <mergeCell ref="I815:J815"/>
    <mergeCell ref="F816:G816"/>
    <mergeCell ref="I816:J816"/>
    <mergeCell ref="E821:AD822"/>
    <mergeCell ref="X810:X811"/>
    <mergeCell ref="Y810:Z810"/>
    <mergeCell ref="G811:H811"/>
    <mergeCell ref="J811:K811"/>
    <mergeCell ref="V811:W811"/>
    <mergeCell ref="Y811:Z811"/>
    <mergeCell ref="E803:AD804"/>
    <mergeCell ref="G809:H809"/>
    <mergeCell ref="J809:K809"/>
    <mergeCell ref="N809:R810"/>
    <mergeCell ref="V809:W809"/>
    <mergeCell ref="Y809:Z809"/>
    <mergeCell ref="G810:H810"/>
    <mergeCell ref="I810:I811"/>
    <mergeCell ref="J810:K810"/>
    <mergeCell ref="V810:W810"/>
    <mergeCell ref="Y777:Z777"/>
    <mergeCell ref="G778:H778"/>
    <mergeCell ref="J778:K778"/>
    <mergeCell ref="V778:W778"/>
    <mergeCell ref="Y778:Z778"/>
    <mergeCell ref="F782:G782"/>
    <mergeCell ref="H782:H783"/>
    <mergeCell ref="I782:J782"/>
    <mergeCell ref="F783:G783"/>
    <mergeCell ref="I783:J783"/>
    <mergeCell ref="G776:H776"/>
    <mergeCell ref="J776:K776"/>
    <mergeCell ref="N776:R777"/>
    <mergeCell ref="V776:W776"/>
    <mergeCell ref="Y776:Z776"/>
    <mergeCell ref="G777:H777"/>
    <mergeCell ref="I777:I778"/>
    <mergeCell ref="J777:K777"/>
    <mergeCell ref="V777:W777"/>
    <mergeCell ref="X777:X778"/>
    <mergeCell ref="Y758:Z758"/>
    <mergeCell ref="G759:H759"/>
    <mergeCell ref="J759:K759"/>
    <mergeCell ref="V759:W759"/>
    <mergeCell ref="Y759:Z759"/>
    <mergeCell ref="F763:G763"/>
    <mergeCell ref="H763:H764"/>
    <mergeCell ref="I763:J763"/>
    <mergeCell ref="F764:G764"/>
    <mergeCell ref="I764:J764"/>
    <mergeCell ref="G757:H757"/>
    <mergeCell ref="J757:K757"/>
    <mergeCell ref="N757:R758"/>
    <mergeCell ref="V757:W757"/>
    <mergeCell ref="Y757:Z757"/>
    <mergeCell ref="G758:H758"/>
    <mergeCell ref="I758:I759"/>
    <mergeCell ref="J758:K758"/>
    <mergeCell ref="V758:W758"/>
    <mergeCell ref="X758:X759"/>
    <mergeCell ref="J740:K740"/>
    <mergeCell ref="V740:W740"/>
    <mergeCell ref="Y740:Z740"/>
    <mergeCell ref="F744:G744"/>
    <mergeCell ref="H744:H745"/>
    <mergeCell ref="I744:J744"/>
    <mergeCell ref="F745:G745"/>
    <mergeCell ref="I745:J745"/>
    <mergeCell ref="N738:R739"/>
    <mergeCell ref="V738:W738"/>
    <mergeCell ref="Y738:Z738"/>
    <mergeCell ref="G739:H739"/>
    <mergeCell ref="I739:I740"/>
    <mergeCell ref="J739:K739"/>
    <mergeCell ref="V739:W739"/>
    <mergeCell ref="X739:X740"/>
    <mergeCell ref="Y739:Z739"/>
    <mergeCell ref="G740:H740"/>
    <mergeCell ref="F720:G720"/>
    <mergeCell ref="H720:H721"/>
    <mergeCell ref="I720:J720"/>
    <mergeCell ref="F721:G721"/>
    <mergeCell ref="I721:J721"/>
    <mergeCell ref="G738:H738"/>
    <mergeCell ref="J738:K738"/>
    <mergeCell ref="I715:I716"/>
    <mergeCell ref="J715:K715"/>
    <mergeCell ref="V715:W715"/>
    <mergeCell ref="X715:X716"/>
    <mergeCell ref="Y715:Z715"/>
    <mergeCell ref="G716:H716"/>
    <mergeCell ref="J716:K716"/>
    <mergeCell ref="V716:W716"/>
    <mergeCell ref="Y716:Z716"/>
    <mergeCell ref="E685:N685"/>
    <mergeCell ref="W693:AA693"/>
    <mergeCell ref="E703:AE704"/>
    <mergeCell ref="E708:AD709"/>
    <mergeCell ref="G714:H714"/>
    <mergeCell ref="J714:K714"/>
    <mergeCell ref="N714:R715"/>
    <mergeCell ref="V714:W714"/>
    <mergeCell ref="Y714:Z714"/>
    <mergeCell ref="G715:H715"/>
    <mergeCell ref="C673:D674"/>
    <mergeCell ref="D675:D676"/>
    <mergeCell ref="D677:D678"/>
    <mergeCell ref="D679:D680"/>
    <mergeCell ref="V680:Z680"/>
    <mergeCell ref="D681:D682"/>
    <mergeCell ref="Q651:S651"/>
    <mergeCell ref="Q652:S652"/>
    <mergeCell ref="Q655:S655"/>
    <mergeCell ref="X655:Z655"/>
    <mergeCell ref="AB655:AD655"/>
    <mergeCell ref="E669:AA669"/>
    <mergeCell ref="E647:AA647"/>
    <mergeCell ref="F649:G649"/>
    <mergeCell ref="H649:H650"/>
    <mergeCell ref="I649:K649"/>
    <mergeCell ref="Q649:R649"/>
    <mergeCell ref="T649:U649"/>
    <mergeCell ref="F650:G650"/>
    <mergeCell ref="I650:K650"/>
    <mergeCell ref="Q650:U650"/>
    <mergeCell ref="U644:U645"/>
    <mergeCell ref="V644:W644"/>
    <mergeCell ref="Y644:Z644"/>
    <mergeCell ref="G645:H645"/>
    <mergeCell ref="J645:L645"/>
    <mergeCell ref="P645:Q645"/>
    <mergeCell ref="Q630:S630"/>
    <mergeCell ref="Q631:S631"/>
    <mergeCell ref="Q632:S632"/>
    <mergeCell ref="X632:Z632"/>
    <mergeCell ref="AB632:AD632"/>
    <mergeCell ref="G644:H644"/>
    <mergeCell ref="I644:I645"/>
    <mergeCell ref="J644:L644"/>
    <mergeCell ref="N644:O644"/>
    <mergeCell ref="Q644:T644"/>
    <mergeCell ref="F628:G628"/>
    <mergeCell ref="H628:H629"/>
    <mergeCell ref="I628:J628"/>
    <mergeCell ref="Q628:R628"/>
    <mergeCell ref="T628:U628"/>
    <mergeCell ref="F629:G629"/>
    <mergeCell ref="I629:J629"/>
    <mergeCell ref="Q629:S629"/>
    <mergeCell ref="T624:T625"/>
    <mergeCell ref="U624:V624"/>
    <mergeCell ref="X624:Y624"/>
    <mergeCell ref="G625:H625"/>
    <mergeCell ref="J625:L625"/>
    <mergeCell ref="P625:Q625"/>
    <mergeCell ref="Q612:S612"/>
    <mergeCell ref="Q613:S613"/>
    <mergeCell ref="Q614:S614"/>
    <mergeCell ref="X614:Z614"/>
    <mergeCell ref="AB614:AD614"/>
    <mergeCell ref="G624:H624"/>
    <mergeCell ref="I624:I625"/>
    <mergeCell ref="J624:L624"/>
    <mergeCell ref="N624:O624"/>
    <mergeCell ref="Q624:S624"/>
    <mergeCell ref="E608:AA608"/>
    <mergeCell ref="F610:G610"/>
    <mergeCell ref="H610:H611"/>
    <mergeCell ref="I610:J610"/>
    <mergeCell ref="Q610:R610"/>
    <mergeCell ref="T610:U610"/>
    <mergeCell ref="F611:G611"/>
    <mergeCell ref="I611:J611"/>
    <mergeCell ref="Q611:S611"/>
    <mergeCell ref="S606:S607"/>
    <mergeCell ref="T606:U606"/>
    <mergeCell ref="W606:X606"/>
    <mergeCell ref="G607:H607"/>
    <mergeCell ref="J607:L607"/>
    <mergeCell ref="P607:Q607"/>
    <mergeCell ref="Q594:S594"/>
    <mergeCell ref="Q595:S595"/>
    <mergeCell ref="Q596:S596"/>
    <mergeCell ref="X596:Z596"/>
    <mergeCell ref="AB596:AD596"/>
    <mergeCell ref="G606:H606"/>
    <mergeCell ref="I606:I607"/>
    <mergeCell ref="J606:L606"/>
    <mergeCell ref="N606:O606"/>
    <mergeCell ref="Q606:R606"/>
    <mergeCell ref="F592:G592"/>
    <mergeCell ref="H592:H593"/>
    <mergeCell ref="I592:J592"/>
    <mergeCell ref="Q592:R592"/>
    <mergeCell ref="T592:U592"/>
    <mergeCell ref="F593:G593"/>
    <mergeCell ref="I593:J593"/>
    <mergeCell ref="Q593:S593"/>
    <mergeCell ref="T588:U588"/>
    <mergeCell ref="W588:X588"/>
    <mergeCell ref="G589:H589"/>
    <mergeCell ref="J589:L589"/>
    <mergeCell ref="P589:Q589"/>
    <mergeCell ref="E590:AA590"/>
    <mergeCell ref="G588:H588"/>
    <mergeCell ref="I588:I589"/>
    <mergeCell ref="J588:L588"/>
    <mergeCell ref="N588:O588"/>
    <mergeCell ref="Q588:R588"/>
    <mergeCell ref="S588:S589"/>
    <mergeCell ref="Q576:S576"/>
    <mergeCell ref="Q577:S577"/>
    <mergeCell ref="Q579:S579"/>
    <mergeCell ref="X579:Z579"/>
    <mergeCell ref="AB579:AD579"/>
    <mergeCell ref="E583:AD583"/>
    <mergeCell ref="E571:AA571"/>
    <mergeCell ref="F573:G573"/>
    <mergeCell ref="H573:H574"/>
    <mergeCell ref="I573:J573"/>
    <mergeCell ref="Q573:R573"/>
    <mergeCell ref="T573:U573"/>
    <mergeCell ref="F574:G574"/>
    <mergeCell ref="I574:J574"/>
    <mergeCell ref="Q574:S574"/>
    <mergeCell ref="S569:S570"/>
    <mergeCell ref="T569:U569"/>
    <mergeCell ref="W569:X569"/>
    <mergeCell ref="G570:H570"/>
    <mergeCell ref="J570:K570"/>
    <mergeCell ref="P570:Q570"/>
    <mergeCell ref="Q557:S557"/>
    <mergeCell ref="Q558:S558"/>
    <mergeCell ref="Q559:S559"/>
    <mergeCell ref="X559:Z559"/>
    <mergeCell ref="AB559:AD559"/>
    <mergeCell ref="G569:H569"/>
    <mergeCell ref="I569:I570"/>
    <mergeCell ref="J569:K569"/>
    <mergeCell ref="N569:O569"/>
    <mergeCell ref="Q569:R569"/>
    <mergeCell ref="E553:AA553"/>
    <mergeCell ref="F555:G555"/>
    <mergeCell ref="H555:H556"/>
    <mergeCell ref="I555:J555"/>
    <mergeCell ref="Q555:R555"/>
    <mergeCell ref="T555:U555"/>
    <mergeCell ref="F556:G556"/>
    <mergeCell ref="I556:J556"/>
    <mergeCell ref="Q556:S556"/>
    <mergeCell ref="S551:S552"/>
    <mergeCell ref="T551:U551"/>
    <mergeCell ref="W551:X551"/>
    <mergeCell ref="G552:H552"/>
    <mergeCell ref="J552:K552"/>
    <mergeCell ref="P552:Q552"/>
    <mergeCell ref="Q539:S539"/>
    <mergeCell ref="Q540:S540"/>
    <mergeCell ref="Q541:S541"/>
    <mergeCell ref="X541:Y541"/>
    <mergeCell ref="AA541:AB541"/>
    <mergeCell ref="G551:H551"/>
    <mergeCell ref="I551:I552"/>
    <mergeCell ref="J551:K551"/>
    <mergeCell ref="N551:O551"/>
    <mergeCell ref="Q551:R551"/>
    <mergeCell ref="F537:G537"/>
    <mergeCell ref="H537:H538"/>
    <mergeCell ref="I537:J537"/>
    <mergeCell ref="Q537:R537"/>
    <mergeCell ref="T537:U537"/>
    <mergeCell ref="F538:G538"/>
    <mergeCell ref="I538:J538"/>
    <mergeCell ref="Q538:S538"/>
    <mergeCell ref="T532:U532"/>
    <mergeCell ref="W532:X532"/>
    <mergeCell ref="G533:H533"/>
    <mergeCell ref="J533:K533"/>
    <mergeCell ref="P533:Q533"/>
    <mergeCell ref="E535:AA535"/>
    <mergeCell ref="Q520:S520"/>
    <mergeCell ref="Q521:S521"/>
    <mergeCell ref="Q522:S522"/>
    <mergeCell ref="Y522:Z522"/>
    <mergeCell ref="G532:H532"/>
    <mergeCell ref="I532:I533"/>
    <mergeCell ref="J532:K532"/>
    <mergeCell ref="N532:O532"/>
    <mergeCell ref="Q532:R532"/>
    <mergeCell ref="S532:S533"/>
    <mergeCell ref="F518:G518"/>
    <mergeCell ref="H518:H519"/>
    <mergeCell ref="I518:J518"/>
    <mergeCell ref="Q518:R518"/>
    <mergeCell ref="T518:U518"/>
    <mergeCell ref="F519:G519"/>
    <mergeCell ref="I519:J519"/>
    <mergeCell ref="Q519:S519"/>
    <mergeCell ref="T513:U513"/>
    <mergeCell ref="W513:X513"/>
    <mergeCell ref="G514:H514"/>
    <mergeCell ref="J514:K514"/>
    <mergeCell ref="P514:Q514"/>
    <mergeCell ref="E516:AA516"/>
    <mergeCell ref="G513:H513"/>
    <mergeCell ref="I513:I514"/>
    <mergeCell ref="J513:K513"/>
    <mergeCell ref="N513:O513"/>
    <mergeCell ref="Q513:R513"/>
    <mergeCell ref="S513:S514"/>
    <mergeCell ref="I498:J498"/>
    <mergeCell ref="Q498:S498"/>
    <mergeCell ref="Q499:S499"/>
    <mergeCell ref="Q500:S500"/>
    <mergeCell ref="Q501:S501"/>
    <mergeCell ref="Z501:AB501"/>
    <mergeCell ref="W493:X493"/>
    <mergeCell ref="G494:H494"/>
    <mergeCell ref="J494:K494"/>
    <mergeCell ref="P494:Q494"/>
    <mergeCell ref="F497:G497"/>
    <mergeCell ref="H497:H498"/>
    <mergeCell ref="I497:J497"/>
    <mergeCell ref="Q497:R497"/>
    <mergeCell ref="T497:U497"/>
    <mergeCell ref="F498:G498"/>
    <mergeCell ref="G493:H493"/>
    <mergeCell ref="I493:I494"/>
    <mergeCell ref="J493:K493"/>
    <mergeCell ref="N493:O493"/>
    <mergeCell ref="Q493:R493"/>
    <mergeCell ref="T493:U493"/>
    <mergeCell ref="I481:J481"/>
    <mergeCell ref="Q481:S481"/>
    <mergeCell ref="Q482:S482"/>
    <mergeCell ref="Q483:S483"/>
    <mergeCell ref="Q484:S484"/>
    <mergeCell ref="AA484:AC484"/>
    <mergeCell ref="W476:X476"/>
    <mergeCell ref="G477:H477"/>
    <mergeCell ref="J477:K477"/>
    <mergeCell ref="P477:Q477"/>
    <mergeCell ref="F480:G480"/>
    <mergeCell ref="H480:H481"/>
    <mergeCell ref="I480:J480"/>
    <mergeCell ref="Q480:R480"/>
    <mergeCell ref="T480:U480"/>
    <mergeCell ref="F481:G481"/>
    <mergeCell ref="G476:H476"/>
    <mergeCell ref="I476:I477"/>
    <mergeCell ref="J476:K476"/>
    <mergeCell ref="N476:O476"/>
    <mergeCell ref="Q476:R476"/>
    <mergeCell ref="T476:U476"/>
    <mergeCell ref="Q463:R463"/>
    <mergeCell ref="Q464:R464"/>
    <mergeCell ref="Q465:R465"/>
    <mergeCell ref="AB465:AC465"/>
    <mergeCell ref="G475:H475"/>
    <mergeCell ref="J475:K475"/>
    <mergeCell ref="E459:AA459"/>
    <mergeCell ref="F461:G461"/>
    <mergeCell ref="H461:H462"/>
    <mergeCell ref="I461:J461"/>
    <mergeCell ref="S461:T461"/>
    <mergeCell ref="F462:G462"/>
    <mergeCell ref="I462:J462"/>
    <mergeCell ref="Q462:R462"/>
    <mergeCell ref="R456:R457"/>
    <mergeCell ref="T456:U456"/>
    <mergeCell ref="G457:H457"/>
    <mergeCell ref="J457:K457"/>
    <mergeCell ref="N457:O457"/>
    <mergeCell ref="P457:Q457"/>
    <mergeCell ref="S457:U457"/>
    <mergeCell ref="Q443:R443"/>
    <mergeCell ref="Q444:R444"/>
    <mergeCell ref="Q445:S445"/>
    <mergeCell ref="Z447:AA447"/>
    <mergeCell ref="E451:AD451"/>
    <mergeCell ref="G456:H456"/>
    <mergeCell ref="I456:I457"/>
    <mergeCell ref="J456:K456"/>
    <mergeCell ref="N456:O456"/>
    <mergeCell ref="P456:Q456"/>
    <mergeCell ref="E439:AA439"/>
    <mergeCell ref="F441:G441"/>
    <mergeCell ref="H441:H442"/>
    <mergeCell ref="I441:J441"/>
    <mergeCell ref="S441:T441"/>
    <mergeCell ref="F442:G442"/>
    <mergeCell ref="I442:J442"/>
    <mergeCell ref="Q442:R442"/>
    <mergeCell ref="T436:U436"/>
    <mergeCell ref="G437:H437"/>
    <mergeCell ref="J437:K437"/>
    <mergeCell ref="N437:O437"/>
    <mergeCell ref="P437:Q437"/>
    <mergeCell ref="S437:U437"/>
    <mergeCell ref="Q422:R422"/>
    <mergeCell ref="Q423:R423"/>
    <mergeCell ref="Q424:S424"/>
    <mergeCell ref="Z426:AB426"/>
    <mergeCell ref="G436:H436"/>
    <mergeCell ref="I436:I437"/>
    <mergeCell ref="J436:K436"/>
    <mergeCell ref="N436:O436"/>
    <mergeCell ref="P436:Q436"/>
    <mergeCell ref="R436:R437"/>
    <mergeCell ref="E418:AA418"/>
    <mergeCell ref="F420:G420"/>
    <mergeCell ref="H420:H421"/>
    <mergeCell ref="I420:J420"/>
    <mergeCell ref="S420:T420"/>
    <mergeCell ref="F421:G421"/>
    <mergeCell ref="I421:J421"/>
    <mergeCell ref="Q421:R421"/>
    <mergeCell ref="T415:U415"/>
    <mergeCell ref="G416:H416"/>
    <mergeCell ref="J416:K416"/>
    <mergeCell ref="N416:O416"/>
    <mergeCell ref="P416:Q416"/>
    <mergeCell ref="S416:U416"/>
    <mergeCell ref="Q402:R402"/>
    <mergeCell ref="Q403:R403"/>
    <mergeCell ref="Q404:R404"/>
    <mergeCell ref="AC404:AE404"/>
    <mergeCell ref="G415:H415"/>
    <mergeCell ref="I415:I416"/>
    <mergeCell ref="J415:K415"/>
    <mergeCell ref="N415:O415"/>
    <mergeCell ref="P415:Q415"/>
    <mergeCell ref="R415:R416"/>
    <mergeCell ref="E398:AA398"/>
    <mergeCell ref="F400:G400"/>
    <mergeCell ref="H400:H401"/>
    <mergeCell ref="I400:J400"/>
    <mergeCell ref="S400:T400"/>
    <mergeCell ref="F401:G401"/>
    <mergeCell ref="I401:J401"/>
    <mergeCell ref="Q401:R401"/>
    <mergeCell ref="T395:U395"/>
    <mergeCell ref="G396:H396"/>
    <mergeCell ref="J396:K396"/>
    <mergeCell ref="N396:O396"/>
    <mergeCell ref="P396:Q396"/>
    <mergeCell ref="S396:U396"/>
    <mergeCell ref="Q384:R384"/>
    <mergeCell ref="G395:H395"/>
    <mergeCell ref="I395:I396"/>
    <mergeCell ref="J395:K395"/>
    <mergeCell ref="N395:O395"/>
    <mergeCell ref="P395:Q395"/>
    <mergeCell ref="R395:R396"/>
    <mergeCell ref="S376:U376"/>
    <mergeCell ref="E378:AA378"/>
    <mergeCell ref="F380:G380"/>
    <mergeCell ref="H380:H381"/>
    <mergeCell ref="I380:J380"/>
    <mergeCell ref="F381:G381"/>
    <mergeCell ref="I381:J381"/>
    <mergeCell ref="Q363:R363"/>
    <mergeCell ref="G375:H375"/>
    <mergeCell ref="I375:I376"/>
    <mergeCell ref="J375:K375"/>
    <mergeCell ref="P375:Q375"/>
    <mergeCell ref="R375:R376"/>
    <mergeCell ref="G376:H376"/>
    <mergeCell ref="J376:K376"/>
    <mergeCell ref="P376:Q376"/>
    <mergeCell ref="S355:U355"/>
    <mergeCell ref="E357:AA357"/>
    <mergeCell ref="F359:G359"/>
    <mergeCell ref="H359:H360"/>
    <mergeCell ref="I359:J359"/>
    <mergeCell ref="F360:G360"/>
    <mergeCell ref="I360:J360"/>
    <mergeCell ref="Q344:R344"/>
    <mergeCell ref="W344:X344"/>
    <mergeCell ref="G354:H354"/>
    <mergeCell ref="I354:I355"/>
    <mergeCell ref="J354:K354"/>
    <mergeCell ref="P354:Q354"/>
    <mergeCell ref="R354:R355"/>
    <mergeCell ref="G355:H355"/>
    <mergeCell ref="J355:K355"/>
    <mergeCell ref="P355:Q355"/>
    <mergeCell ref="P336:Q336"/>
    <mergeCell ref="S336:T336"/>
    <mergeCell ref="E338:AA338"/>
    <mergeCell ref="F340:G340"/>
    <mergeCell ref="H340:H341"/>
    <mergeCell ref="I340:J340"/>
    <mergeCell ref="F341:G341"/>
    <mergeCell ref="I341:J341"/>
    <mergeCell ref="Q324:R324"/>
    <mergeCell ref="W324:X324"/>
    <mergeCell ref="G335:H335"/>
    <mergeCell ref="I335:I336"/>
    <mergeCell ref="J335:K335"/>
    <mergeCell ref="P335:Q335"/>
    <mergeCell ref="R335:R336"/>
    <mergeCell ref="S335:T335"/>
    <mergeCell ref="G336:H336"/>
    <mergeCell ref="J336:K336"/>
    <mergeCell ref="E318:AA318"/>
    <mergeCell ref="F320:G320"/>
    <mergeCell ref="H320:H321"/>
    <mergeCell ref="I320:J320"/>
    <mergeCell ref="F321:G321"/>
    <mergeCell ref="I321:J321"/>
    <mergeCell ref="O305:P305"/>
    <mergeCell ref="V305:W305"/>
    <mergeCell ref="G315:H315"/>
    <mergeCell ref="I315:I316"/>
    <mergeCell ref="J315:K315"/>
    <mergeCell ref="R315:R316"/>
    <mergeCell ref="S315:U315"/>
    <mergeCell ref="G316:H316"/>
    <mergeCell ref="J316:K316"/>
    <mergeCell ref="P316:Q316"/>
    <mergeCell ref="E299:AA299"/>
    <mergeCell ref="F301:G301"/>
    <mergeCell ref="H301:H302"/>
    <mergeCell ref="I301:J301"/>
    <mergeCell ref="F302:G302"/>
    <mergeCell ref="I302:J302"/>
    <mergeCell ref="P285:Q285"/>
    <mergeCell ref="V285:W285"/>
    <mergeCell ref="G296:H296"/>
    <mergeCell ref="I296:I297"/>
    <mergeCell ref="J296:K296"/>
    <mergeCell ref="R296:R297"/>
    <mergeCell ref="G297:H297"/>
    <mergeCell ref="J297:K297"/>
    <mergeCell ref="P297:Q297"/>
    <mergeCell ref="S297:U297"/>
    <mergeCell ref="E279:AA279"/>
    <mergeCell ref="F281:G281"/>
    <mergeCell ref="H281:H282"/>
    <mergeCell ref="I281:J281"/>
    <mergeCell ref="F282:G282"/>
    <mergeCell ref="I282:J282"/>
    <mergeCell ref="E259:AA259"/>
    <mergeCell ref="H261:H262"/>
    <mergeCell ref="G276:H276"/>
    <mergeCell ref="I276:I277"/>
    <mergeCell ref="J276:K276"/>
    <mergeCell ref="R276:R277"/>
    <mergeCell ref="G277:H277"/>
    <mergeCell ref="J277:K277"/>
    <mergeCell ref="P277:Q277"/>
    <mergeCell ref="S277:U277"/>
    <mergeCell ref="G256:H256"/>
    <mergeCell ref="I256:I257"/>
    <mergeCell ref="J256:K256"/>
    <mergeCell ref="P256:Q256"/>
    <mergeCell ref="R256:R257"/>
    <mergeCell ref="S256:T256"/>
    <mergeCell ref="G257:H257"/>
    <mergeCell ref="J257:K257"/>
    <mergeCell ref="P257:Q257"/>
    <mergeCell ref="S257:T257"/>
    <mergeCell ref="E239:AA239"/>
    <mergeCell ref="F241:G241"/>
    <mergeCell ref="H241:H242"/>
    <mergeCell ref="I241:J241"/>
    <mergeCell ref="F242:G242"/>
    <mergeCell ref="I242:J242"/>
    <mergeCell ref="P236:Q236"/>
    <mergeCell ref="R236:R237"/>
    <mergeCell ref="S236:T236"/>
    <mergeCell ref="G237:H237"/>
    <mergeCell ref="J237:K237"/>
    <mergeCell ref="P237:Q237"/>
    <mergeCell ref="S237:T237"/>
    <mergeCell ref="F223:G223"/>
    <mergeCell ref="H223:H224"/>
    <mergeCell ref="I223:J223"/>
    <mergeCell ref="F224:G224"/>
    <mergeCell ref="I224:J224"/>
    <mergeCell ref="G236:H236"/>
    <mergeCell ref="I236:I237"/>
    <mergeCell ref="J236:K236"/>
    <mergeCell ref="P218:Q218"/>
    <mergeCell ref="R218:R219"/>
    <mergeCell ref="S218:T218"/>
    <mergeCell ref="G219:H219"/>
    <mergeCell ref="J219:K219"/>
    <mergeCell ref="P219:Q219"/>
    <mergeCell ref="S219:T219"/>
    <mergeCell ref="F202:G202"/>
    <mergeCell ref="H202:H203"/>
    <mergeCell ref="I202:J202"/>
    <mergeCell ref="F203:G203"/>
    <mergeCell ref="I203:J203"/>
    <mergeCell ref="G218:H218"/>
    <mergeCell ref="I218:I219"/>
    <mergeCell ref="J218:K218"/>
    <mergeCell ref="S195:T195"/>
    <mergeCell ref="G196:H196"/>
    <mergeCell ref="J196:K196"/>
    <mergeCell ref="P196:Q196"/>
    <mergeCell ref="S196:T196"/>
    <mergeCell ref="E199:AA199"/>
    <mergeCell ref="AB158:AB159"/>
    <mergeCell ref="O166:O167"/>
    <mergeCell ref="AB172:AB173"/>
    <mergeCell ref="E181:AE183"/>
    <mergeCell ref="E188:AD189"/>
    <mergeCell ref="G195:H195"/>
    <mergeCell ref="I195:I196"/>
    <mergeCell ref="J195:K195"/>
    <mergeCell ref="P195:Q195"/>
    <mergeCell ref="R195:R196"/>
    <mergeCell ref="O124:O125"/>
    <mergeCell ref="AB129:AB130"/>
    <mergeCell ref="AB133:AB134"/>
    <mergeCell ref="O139:O140"/>
    <mergeCell ref="AB143:AB144"/>
    <mergeCell ref="O152:O153"/>
    <mergeCell ref="AA83:AA84"/>
    <mergeCell ref="N89:N90"/>
    <mergeCell ref="AA93:AA94"/>
    <mergeCell ref="P104:P105"/>
    <mergeCell ref="P109:P110"/>
    <mergeCell ref="P114:P115"/>
    <mergeCell ref="N54:N55"/>
    <mergeCell ref="H60:H61"/>
    <mergeCell ref="H64:H65"/>
    <mergeCell ref="N71:N72"/>
    <mergeCell ref="Y75:Y76"/>
    <mergeCell ref="N79:N80"/>
    <mergeCell ref="N34:N35"/>
    <mergeCell ref="P39:P40"/>
    <mergeCell ref="Q39:Q40"/>
    <mergeCell ref="P44:P45"/>
    <mergeCell ref="T44:X44"/>
    <mergeCell ref="T45:X45"/>
    <mergeCell ref="D22:G22"/>
    <mergeCell ref="D25:D26"/>
    <mergeCell ref="E25:E26"/>
    <mergeCell ref="D29:D30"/>
    <mergeCell ref="E29:E30"/>
    <mergeCell ref="M34:M35"/>
    <mergeCell ref="E13:E14"/>
    <mergeCell ref="F13:I14"/>
    <mergeCell ref="D17:D18"/>
    <mergeCell ref="E17:E18"/>
    <mergeCell ref="D21:G21"/>
  </mergeCells>
  <hyperlinks>
    <hyperlink ref="W7" r:id="rId1"/>
  </hyperlinks>
  <pageMargins left="0.75" right="0.75" top="1" bottom="1" header="0" footer="0"/>
  <pageSetup orientation="landscape" r:id="rId2"/>
  <headerFooter>
    <oddHeader xml:space="preserve">&amp;L&amp;8&amp;K0000FF&amp;T&amp;D&amp;F&amp;R&amp;6&amp;K0000FFMÉTODO FEDOR  EVALUADOR ECUACIONES FERNANDO BASTIDAS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vt:lpstr>
      <vt:lpstr>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Docente</dc:creator>
  <cp:lastModifiedBy>Docente</cp:lastModifiedBy>
  <dcterms:created xsi:type="dcterms:W3CDTF">2020-04-21T15:12:14Z</dcterms:created>
  <dcterms:modified xsi:type="dcterms:W3CDTF">2020-04-21T15:41:43Z</dcterms:modified>
</cp:coreProperties>
</file>